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8\21FLWQA\"/>
    </mc:Choice>
  </mc:AlternateContent>
  <bookViews>
    <workbookView xWindow="0" yWindow="0" windowWidth="28800" windowHeight="12270" xr2:uid="{00000000-000D-0000-FFFF-FFFF00000000}"/>
  </bookViews>
  <sheets>
    <sheet name="2018" sheetId="1" r:id="rId1"/>
    <sheet name="Summary" sheetId="8" r:id="rId2"/>
    <sheet name="Kits" sheetId="9" r:id="rId3"/>
    <sheet name="Sheet1" sheetId="2" state="hidden" r:id="rId4"/>
  </sheets>
  <definedNames>
    <definedName name="_xlnm._FilterDatabase" localSheetId="0" hidden="1">'2018'!$A$3:$BQ$253</definedName>
    <definedName name="_xlnm._FilterDatabase" localSheetId="2" hidden="1">Kits!$A$1:$F$1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M13" i="1" l="1"/>
  <c r="BN13" i="1"/>
  <c r="BM55" i="1" l="1"/>
  <c r="BN55" i="1" s="1"/>
  <c r="BM252" i="1" l="1"/>
  <c r="BN252" i="1" s="1"/>
  <c r="BM253" i="1" l="1"/>
  <c r="BM251" i="1"/>
  <c r="BN251" i="1" s="1"/>
  <c r="BM4" i="1"/>
  <c r="BM5" i="1"/>
  <c r="BM6" i="1"/>
  <c r="BM7" i="1"/>
  <c r="BM8" i="1"/>
  <c r="BM9" i="1"/>
  <c r="BM10" i="1"/>
  <c r="BM11" i="1"/>
  <c r="BM12" i="1"/>
  <c r="BM14" i="1"/>
  <c r="BM15" i="1"/>
  <c r="BM16" i="1"/>
  <c r="BM17" i="1"/>
  <c r="BM18" i="1"/>
  <c r="BM19" i="1"/>
  <c r="BM20" i="1"/>
  <c r="BM21" i="1"/>
  <c r="BM22" i="1"/>
  <c r="BM23" i="1"/>
  <c r="BM24" i="1"/>
  <c r="BM25" i="1"/>
  <c r="BM26" i="1"/>
  <c r="BM27" i="1"/>
  <c r="BM28" i="1"/>
  <c r="BM29" i="1"/>
  <c r="BM30" i="1"/>
  <c r="BM31" i="1"/>
  <c r="BM32" i="1"/>
  <c r="BM33" i="1"/>
  <c r="BM34" i="1"/>
  <c r="BM35" i="1"/>
  <c r="BM36" i="1"/>
  <c r="BM37" i="1"/>
  <c r="BM38" i="1"/>
  <c r="BM39" i="1"/>
  <c r="BM40" i="1"/>
  <c r="BM41" i="1"/>
  <c r="BM42" i="1"/>
  <c r="BM43" i="1"/>
  <c r="BM44" i="1"/>
  <c r="BM45" i="1"/>
  <c r="BM46" i="1"/>
  <c r="BM47" i="1"/>
  <c r="BM48" i="1"/>
  <c r="BM49" i="1"/>
  <c r="BM50" i="1"/>
  <c r="BM51" i="1"/>
  <c r="BM52" i="1"/>
  <c r="BM53" i="1"/>
  <c r="BM54" i="1"/>
  <c r="BM56" i="1"/>
  <c r="BM57" i="1"/>
  <c r="BM58" i="1"/>
  <c r="BM59" i="1"/>
  <c r="BM60" i="1"/>
  <c r="BM61" i="1"/>
  <c r="BM62" i="1"/>
  <c r="BM63" i="1"/>
  <c r="BM64" i="1"/>
  <c r="BM65" i="1"/>
  <c r="BM66" i="1"/>
  <c r="BM67" i="1"/>
  <c r="BM68" i="1"/>
  <c r="BM69" i="1"/>
  <c r="BM70" i="1"/>
  <c r="BM71" i="1"/>
  <c r="BM72" i="1"/>
  <c r="BM73" i="1"/>
  <c r="BM74" i="1"/>
  <c r="BM76" i="1"/>
  <c r="BM77" i="1"/>
  <c r="BM78" i="1"/>
  <c r="BM79" i="1"/>
  <c r="BM80" i="1"/>
  <c r="BM81" i="1"/>
  <c r="BM82" i="1"/>
  <c r="BM83" i="1"/>
  <c r="BM84" i="1"/>
  <c r="BM85" i="1"/>
  <c r="BM86" i="1"/>
  <c r="BM87" i="1"/>
  <c r="BM88" i="1"/>
  <c r="BM89" i="1"/>
  <c r="BM90" i="1"/>
  <c r="BM91" i="1"/>
  <c r="BM92" i="1"/>
  <c r="BM93" i="1"/>
  <c r="BM94" i="1"/>
  <c r="BM95" i="1"/>
  <c r="BM96" i="1"/>
  <c r="BM97" i="1"/>
  <c r="BM98" i="1"/>
  <c r="BM99" i="1"/>
  <c r="BM100" i="1"/>
  <c r="BM101" i="1"/>
  <c r="BM102" i="1"/>
  <c r="BM103" i="1"/>
  <c r="BM104" i="1"/>
  <c r="BM105" i="1"/>
  <c r="BM106" i="1"/>
  <c r="BM107" i="1"/>
  <c r="BM108" i="1"/>
  <c r="BM109" i="1"/>
  <c r="BM110" i="1"/>
  <c r="BM111" i="1"/>
  <c r="BM112" i="1"/>
  <c r="BM113" i="1"/>
  <c r="BM114" i="1"/>
  <c r="BM115" i="1"/>
  <c r="BM116" i="1"/>
  <c r="BM117" i="1"/>
  <c r="BM118" i="1"/>
  <c r="BM119" i="1"/>
  <c r="BM120" i="1"/>
  <c r="BM121" i="1"/>
  <c r="BM122" i="1"/>
  <c r="BM123" i="1"/>
  <c r="BM124" i="1"/>
  <c r="BM125" i="1"/>
  <c r="BM126" i="1"/>
  <c r="BM127" i="1"/>
  <c r="BM128" i="1"/>
  <c r="BM129" i="1"/>
  <c r="BM130" i="1"/>
  <c r="BM131" i="1"/>
  <c r="BM132" i="1"/>
  <c r="BM133" i="1"/>
  <c r="BM134" i="1"/>
  <c r="BM135" i="1"/>
  <c r="BM136" i="1"/>
  <c r="BM137" i="1"/>
  <c r="BM138" i="1"/>
  <c r="BM139" i="1"/>
  <c r="BM140" i="1"/>
  <c r="BM141" i="1"/>
  <c r="BM142" i="1"/>
  <c r="BM143" i="1"/>
  <c r="BM144" i="1"/>
  <c r="BM145" i="1"/>
  <c r="BM146" i="1"/>
  <c r="BM147" i="1"/>
  <c r="BM148" i="1"/>
  <c r="BM149" i="1"/>
  <c r="BM150" i="1"/>
  <c r="BM151" i="1"/>
  <c r="BM152" i="1"/>
  <c r="BM153" i="1"/>
  <c r="BM154" i="1"/>
  <c r="BM155" i="1"/>
  <c r="BM156" i="1"/>
  <c r="BM157" i="1"/>
  <c r="BM158" i="1"/>
  <c r="BM159" i="1"/>
  <c r="BM160" i="1"/>
  <c r="BM161" i="1"/>
  <c r="BM162" i="1"/>
  <c r="BM163" i="1"/>
  <c r="BM164" i="1"/>
  <c r="BM165" i="1"/>
  <c r="BM166" i="1"/>
  <c r="BM167" i="1"/>
  <c r="BM168" i="1"/>
  <c r="BM169" i="1"/>
  <c r="BM170" i="1"/>
  <c r="BM171" i="1"/>
  <c r="BM172" i="1"/>
  <c r="BM173" i="1"/>
  <c r="BM174" i="1"/>
  <c r="BM175" i="1"/>
  <c r="BM176" i="1"/>
  <c r="BM177" i="1"/>
  <c r="BM178" i="1"/>
  <c r="BM179" i="1"/>
  <c r="BM180" i="1"/>
  <c r="BM181" i="1"/>
  <c r="BM182" i="1"/>
  <c r="BM183" i="1"/>
  <c r="BM184" i="1"/>
  <c r="BM185" i="1"/>
  <c r="BM186" i="1"/>
  <c r="BM187" i="1"/>
  <c r="BM188" i="1"/>
  <c r="BM189" i="1"/>
  <c r="BM190" i="1"/>
  <c r="BM191" i="1"/>
  <c r="BM192" i="1"/>
  <c r="BM193" i="1"/>
  <c r="BM194" i="1"/>
  <c r="BM195" i="1"/>
  <c r="BM196" i="1"/>
  <c r="BM197" i="1"/>
  <c r="BM198" i="1"/>
  <c r="BM199" i="1"/>
  <c r="BM200" i="1"/>
  <c r="BM201" i="1"/>
  <c r="BM202" i="1"/>
  <c r="BM203" i="1"/>
  <c r="BM204" i="1"/>
  <c r="BM205" i="1"/>
  <c r="BM206" i="1"/>
  <c r="BM207" i="1"/>
  <c r="BM208" i="1"/>
  <c r="BM209" i="1"/>
  <c r="BM210" i="1"/>
  <c r="BM211" i="1"/>
  <c r="BM212" i="1"/>
  <c r="BM213" i="1"/>
  <c r="BM214" i="1"/>
  <c r="BM215" i="1"/>
  <c r="BM216" i="1"/>
  <c r="BM217" i="1"/>
  <c r="BM218" i="1"/>
  <c r="BM219" i="1"/>
  <c r="BM220" i="1"/>
  <c r="BM221" i="1"/>
  <c r="BM222" i="1"/>
  <c r="BM223" i="1"/>
  <c r="BM224" i="1"/>
  <c r="BM225" i="1"/>
  <c r="BM226" i="1"/>
  <c r="BM227" i="1"/>
  <c r="BM228" i="1"/>
  <c r="BM229" i="1"/>
  <c r="BM230" i="1"/>
  <c r="BM231" i="1"/>
  <c r="BM232" i="1"/>
  <c r="BM233" i="1"/>
  <c r="BM234" i="1"/>
  <c r="BM235" i="1"/>
  <c r="BM236" i="1"/>
  <c r="BM237" i="1"/>
  <c r="BM238" i="1"/>
  <c r="BM239" i="1"/>
  <c r="BM240" i="1"/>
  <c r="BM241" i="1"/>
  <c r="BM242" i="1"/>
  <c r="BM243" i="1"/>
  <c r="BM244" i="1"/>
  <c r="BM245" i="1"/>
  <c r="BM246" i="1"/>
  <c r="BM247" i="1"/>
  <c r="BM248" i="1"/>
  <c r="BM249" i="1"/>
  <c r="BM250" i="1"/>
  <c r="BN253" i="1" l="1"/>
  <c r="BN89" i="1" l="1"/>
  <c r="BN5" i="1"/>
  <c r="BN6" i="1"/>
  <c r="BN7" i="1"/>
  <c r="BN8" i="1"/>
  <c r="BN9" i="1"/>
  <c r="BN10" i="1"/>
  <c r="BN11" i="1"/>
  <c r="BN12" i="1"/>
  <c r="BN14" i="1"/>
  <c r="BN15" i="1"/>
  <c r="BN16" i="1"/>
  <c r="BN17" i="1"/>
  <c r="BN18" i="1"/>
  <c r="BN19" i="1"/>
  <c r="BN20" i="1"/>
  <c r="BN21" i="1"/>
  <c r="BN22" i="1"/>
  <c r="BN23" i="1"/>
  <c r="BN24" i="1"/>
  <c r="BN25" i="1"/>
  <c r="BN26" i="1"/>
  <c r="BN27" i="1"/>
  <c r="BN28" i="1"/>
  <c r="BN29" i="1"/>
  <c r="BN30" i="1"/>
  <c r="BN31" i="1"/>
  <c r="BN32" i="1"/>
  <c r="BN33" i="1"/>
  <c r="BN34" i="1"/>
  <c r="BN35" i="1"/>
  <c r="BN36" i="1"/>
  <c r="BN37" i="1"/>
  <c r="BN38" i="1"/>
  <c r="BN39" i="1"/>
  <c r="BN40" i="1"/>
  <c r="BN41" i="1"/>
  <c r="BN42" i="1"/>
  <c r="BN43" i="1"/>
  <c r="BN44" i="1"/>
  <c r="BN45" i="1"/>
  <c r="BN46" i="1"/>
  <c r="BN47" i="1"/>
  <c r="BN48" i="1"/>
  <c r="BN49" i="1"/>
  <c r="BN50" i="1"/>
  <c r="BN51" i="1"/>
  <c r="BN52" i="1"/>
  <c r="BN53" i="1"/>
  <c r="BN54" i="1"/>
  <c r="BN56" i="1"/>
  <c r="BN57" i="1"/>
  <c r="BN58" i="1"/>
  <c r="BN59" i="1"/>
  <c r="BN60" i="1"/>
  <c r="BN61" i="1"/>
  <c r="BN62" i="1"/>
  <c r="BN63" i="1"/>
  <c r="BN64" i="1"/>
  <c r="BN65" i="1"/>
  <c r="BN66" i="1"/>
  <c r="BN67" i="1"/>
  <c r="BN68" i="1"/>
  <c r="BN69" i="1"/>
  <c r="BN70" i="1"/>
  <c r="BN71" i="1"/>
  <c r="BN72" i="1"/>
  <c r="BN73" i="1"/>
  <c r="BN74" i="1"/>
  <c r="BN76" i="1"/>
  <c r="BN77" i="1"/>
  <c r="BN78" i="1"/>
  <c r="BN79" i="1"/>
  <c r="BN80" i="1"/>
  <c r="BN81" i="1"/>
  <c r="BN82" i="1"/>
  <c r="BN83" i="1"/>
  <c r="BN84" i="1"/>
  <c r="BN85" i="1"/>
  <c r="BN86" i="1"/>
  <c r="BN87" i="1"/>
  <c r="BN249" i="1" l="1"/>
  <c r="BN241" i="1"/>
  <c r="BN233" i="1"/>
  <c r="BN225" i="1"/>
  <c r="BN217" i="1"/>
  <c r="BN209" i="1"/>
  <c r="BN191" i="1"/>
  <c r="BN179" i="1"/>
  <c r="BN171" i="1"/>
  <c r="BN163" i="1"/>
  <c r="BN151" i="1"/>
  <c r="BN143" i="1"/>
  <c r="BN135" i="1"/>
  <c r="BN123" i="1"/>
  <c r="BN111" i="1"/>
  <c r="BN107" i="1"/>
  <c r="BN99" i="1"/>
  <c r="BN91" i="1"/>
  <c r="BN248" i="1"/>
  <c r="BN236" i="1"/>
  <c r="BN228" i="1"/>
  <c r="BN224" i="1"/>
  <c r="BN216" i="1"/>
  <c r="BN208" i="1"/>
  <c r="BN194" i="1"/>
  <c r="BN190" i="1"/>
  <c r="BN182" i="1"/>
  <c r="BN174" i="1"/>
  <c r="BN166" i="1"/>
  <c r="BN158" i="1"/>
  <c r="BN154" i="1"/>
  <c r="BN146" i="1"/>
  <c r="BN138" i="1"/>
  <c r="BN130" i="1"/>
  <c r="BN122" i="1"/>
  <c r="BN114" i="1"/>
  <c r="BN106" i="1"/>
  <c r="BN98" i="1"/>
  <c r="BN90" i="1"/>
  <c r="BN247" i="1"/>
  <c r="BN243" i="1"/>
  <c r="BN239" i="1"/>
  <c r="BN235" i="1"/>
  <c r="BN231" i="1"/>
  <c r="BN227" i="1"/>
  <c r="BN223" i="1"/>
  <c r="BN219" i="1"/>
  <c r="BN215" i="1"/>
  <c r="BN211" i="1"/>
  <c r="BN207" i="1"/>
  <c r="BN203" i="1"/>
  <c r="BN201" i="1"/>
  <c r="BN197" i="1"/>
  <c r="BN193" i="1"/>
  <c r="BN189" i="1"/>
  <c r="BN185" i="1"/>
  <c r="BN181" i="1"/>
  <c r="BN177" i="1"/>
  <c r="BN173" i="1"/>
  <c r="BN169" i="1"/>
  <c r="BN165" i="1"/>
  <c r="BN161" i="1"/>
  <c r="BN157" i="1"/>
  <c r="BN153" i="1"/>
  <c r="BN149" i="1"/>
  <c r="BN145" i="1"/>
  <c r="BN141" i="1"/>
  <c r="BN137" i="1"/>
  <c r="BN133" i="1"/>
  <c r="BN129" i="1"/>
  <c r="BN125" i="1"/>
  <c r="BN121" i="1"/>
  <c r="BN117" i="1"/>
  <c r="BN113" i="1"/>
  <c r="BN109" i="1"/>
  <c r="BN105" i="1"/>
  <c r="BN101" i="1"/>
  <c r="BN97" i="1"/>
  <c r="BN93" i="1"/>
  <c r="BN88" i="1"/>
  <c r="BN245" i="1"/>
  <c r="BN237" i="1"/>
  <c r="BN229" i="1"/>
  <c r="BN221" i="1"/>
  <c r="BN213" i="1"/>
  <c r="BN205" i="1"/>
  <c r="BN199" i="1"/>
  <c r="BN195" i="1"/>
  <c r="BN187" i="1"/>
  <c r="BN183" i="1"/>
  <c r="BN175" i="1"/>
  <c r="BN167" i="1"/>
  <c r="BN159" i="1"/>
  <c r="BN155" i="1"/>
  <c r="BN147" i="1"/>
  <c r="BN139" i="1"/>
  <c r="BN131" i="1"/>
  <c r="BN127" i="1"/>
  <c r="BN119" i="1"/>
  <c r="BN115" i="1"/>
  <c r="BN103" i="1"/>
  <c r="BN95" i="1"/>
  <c r="BN244" i="1"/>
  <c r="BN240" i="1"/>
  <c r="BN232" i="1"/>
  <c r="BN220" i="1"/>
  <c r="BN212" i="1"/>
  <c r="BN204" i="1"/>
  <c r="BN198" i="1"/>
  <c r="BN186" i="1"/>
  <c r="BN178" i="1"/>
  <c r="BN170" i="1"/>
  <c r="BN162" i="1"/>
  <c r="BN150" i="1"/>
  <c r="BN142" i="1"/>
  <c r="BN134" i="1"/>
  <c r="BN126" i="1"/>
  <c r="BN118" i="1"/>
  <c r="BN110" i="1"/>
  <c r="BN102" i="1"/>
  <c r="BN94" i="1"/>
  <c r="BN250" i="1"/>
  <c r="BN246" i="1"/>
  <c r="BN242" i="1"/>
  <c r="BN238" i="1"/>
  <c r="BN234" i="1"/>
  <c r="BN230" i="1"/>
  <c r="BN226" i="1"/>
  <c r="BN222" i="1"/>
  <c r="BN218" i="1"/>
  <c r="BN214" i="1"/>
  <c r="BN210" i="1"/>
  <c r="BN206" i="1"/>
  <c r="BN202" i="1"/>
  <c r="BN200" i="1"/>
  <c r="BN196" i="1"/>
  <c r="BN192" i="1"/>
  <c r="BN188" i="1"/>
  <c r="BN184" i="1"/>
  <c r="BN180" i="1"/>
  <c r="BN176" i="1"/>
  <c r="BN172" i="1"/>
  <c r="BN168" i="1"/>
  <c r="BN164" i="1"/>
  <c r="BN160" i="1"/>
  <c r="BN156" i="1"/>
  <c r="BN152" i="1"/>
  <c r="BN148" i="1"/>
  <c r="BN144" i="1"/>
  <c r="BN140" i="1"/>
  <c r="BN136" i="1"/>
  <c r="BN132" i="1"/>
  <c r="BN128" i="1"/>
  <c r="BN124" i="1"/>
  <c r="BN120" i="1"/>
  <c r="BN116" i="1"/>
  <c r="BN112" i="1"/>
  <c r="BN108" i="1"/>
  <c r="BN104" i="1"/>
  <c r="BN100" i="1"/>
  <c r="BN96" i="1"/>
  <c r="BN92" i="1"/>
  <c r="D29" i="8"/>
  <c r="D28" i="8"/>
  <c r="D39" i="8"/>
  <c r="D38" i="8"/>
  <c r="D47" i="8"/>
  <c r="D46" i="8"/>
  <c r="D45" i="8"/>
  <c r="D44" i="8"/>
  <c r="D42" i="8"/>
  <c r="D41" i="8"/>
  <c r="D40" i="8"/>
  <c r="D36" i="8"/>
  <c r="D35" i="8"/>
  <c r="D34" i="8"/>
  <c r="D30" i="8"/>
  <c r="D31" i="8"/>
  <c r="D32" i="8"/>
  <c r="C42" i="8"/>
  <c r="C41" i="8"/>
  <c r="C30" i="8"/>
  <c r="D27" i="8" l="1"/>
  <c r="C40" i="8" l="1"/>
  <c r="C29" i="8"/>
  <c r="C36" i="8"/>
  <c r="C31" i="8"/>
  <c r="C39" i="8"/>
  <c r="C47" i="8"/>
  <c r="C44" i="8"/>
  <c r="C46" i="8"/>
  <c r="C38" i="8"/>
  <c r="C34" i="8"/>
  <c r="C45" i="8"/>
  <c r="C32" i="8"/>
  <c r="D14" i="8"/>
  <c r="D18" i="8"/>
  <c r="C18" i="8"/>
  <c r="D17" i="8"/>
  <c r="C17" i="8"/>
  <c r="D16" i="8"/>
  <c r="D15" i="8"/>
  <c r="D5" i="8"/>
  <c r="E42" i="8" l="1"/>
  <c r="D37" i="8"/>
  <c r="E41" i="8"/>
  <c r="E17" i="8"/>
  <c r="D13" i="8"/>
  <c r="E18" i="8"/>
  <c r="C35" i="8" l="1"/>
  <c r="E29" i="8"/>
  <c r="C5" i="8"/>
  <c r="E5" i="8" s="1"/>
  <c r="C14" i="8"/>
  <c r="E40" i="8"/>
  <c r="E39" i="8"/>
  <c r="C15" i="8"/>
  <c r="E15" i="8" s="1"/>
  <c r="C16" i="8"/>
  <c r="E16" i="8" s="1"/>
  <c r="C28" i="8"/>
  <c r="C27" i="8" s="1"/>
  <c r="BN4" i="1" l="1"/>
  <c r="C37" i="8"/>
  <c r="E38" i="8"/>
  <c r="E14" i="8"/>
  <c r="C13" i="8"/>
  <c r="C95" i="8"/>
  <c r="D95" i="8" s="1"/>
  <c r="C94" i="8"/>
  <c r="D94" i="8" s="1"/>
  <c r="C93" i="8"/>
  <c r="D93" i="8" s="1"/>
  <c r="C92" i="8"/>
  <c r="D92" i="8" s="1"/>
  <c r="C91" i="8"/>
  <c r="D91" i="8" s="1"/>
  <c r="C90" i="8"/>
  <c r="D90" i="8" s="1"/>
  <c r="C89" i="8"/>
  <c r="D89" i="8" s="1"/>
  <c r="C88" i="8"/>
  <c r="D88" i="8" s="1"/>
  <c r="C87" i="8"/>
  <c r="D87" i="8" s="1"/>
  <c r="C86" i="8"/>
  <c r="D86" i="8" s="1"/>
  <c r="C85" i="8"/>
  <c r="D85" i="8" s="1"/>
  <c r="C84" i="8"/>
  <c r="D84" i="8" s="1"/>
  <c r="C83" i="8"/>
  <c r="D83" i="8" s="1"/>
  <c r="C82" i="8"/>
  <c r="D82" i="8" s="1"/>
  <c r="C81" i="8"/>
  <c r="D81" i="8" s="1"/>
  <c r="C80" i="8"/>
  <c r="D80" i="8" s="1"/>
  <c r="C79" i="8"/>
  <c r="D79" i="8" s="1"/>
  <c r="D4" i="8"/>
  <c r="D23" i="8"/>
  <c r="D22" i="8"/>
  <c r="D21" i="8"/>
  <c r="D20" i="8"/>
  <c r="D12" i="8"/>
  <c r="D11" i="8"/>
  <c r="D10" i="8"/>
  <c r="D7" i="8"/>
  <c r="D8" i="8"/>
  <c r="D6" i="8"/>
  <c r="D3" i="8" l="1"/>
  <c r="C102" i="8"/>
  <c r="D102" i="8" s="1"/>
  <c r="C99" i="8"/>
  <c r="D99" i="8" s="1"/>
  <c r="C97" i="8"/>
  <c r="D97" i="8" s="1"/>
  <c r="C101" i="8"/>
  <c r="D101" i="8" s="1"/>
  <c r="C100" i="8"/>
  <c r="D100" i="8" s="1"/>
  <c r="C98" i="8"/>
  <c r="D98" i="8" s="1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F94" i="8" s="1"/>
  <c r="E93" i="8"/>
  <c r="F93" i="8" s="1"/>
  <c r="E92" i="8"/>
  <c r="F92" i="8" s="1"/>
  <c r="E91" i="8"/>
  <c r="E90" i="8"/>
  <c r="F90" i="8" s="1"/>
  <c r="E89" i="8"/>
  <c r="F89" i="8" s="1"/>
  <c r="E88" i="8"/>
  <c r="F88" i="8" s="1"/>
  <c r="E87" i="8"/>
  <c r="E86" i="8"/>
  <c r="F86" i="8" s="1"/>
  <c r="E85" i="8"/>
  <c r="F85" i="8" s="1"/>
  <c r="E84" i="8"/>
  <c r="F84" i="8" s="1"/>
  <c r="E83" i="8"/>
  <c r="E82" i="8"/>
  <c r="F82" i="8" s="1"/>
  <c r="E81" i="8"/>
  <c r="F81" i="8" s="1"/>
  <c r="E80" i="8"/>
  <c r="F80" i="8" s="1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D43" i="8"/>
  <c r="D33" i="8"/>
  <c r="D19" i="8"/>
  <c r="C96" i="8"/>
  <c r="D96" i="8" s="1"/>
  <c r="C66" i="8"/>
  <c r="D66" i="8" s="1"/>
  <c r="C65" i="8"/>
  <c r="D65" i="8" s="1"/>
  <c r="F65" i="8" s="1"/>
  <c r="D9" i="8"/>
  <c r="F9" i="8"/>
  <c r="C109" i="8"/>
  <c r="D109" i="8" s="1"/>
  <c r="C77" i="8"/>
  <c r="D77" i="8" s="1"/>
  <c r="D25" i="8" l="1"/>
  <c r="D1" i="8"/>
  <c r="F96" i="8"/>
  <c r="F100" i="8"/>
  <c r="F98" i="8"/>
  <c r="F109" i="8"/>
  <c r="F102" i="8"/>
  <c r="F101" i="8"/>
  <c r="F97" i="8"/>
  <c r="F77" i="8"/>
  <c r="E37" i="8"/>
  <c r="C71" i="8"/>
  <c r="D71" i="8" s="1"/>
  <c r="F71" i="8" s="1"/>
  <c r="G77" i="8"/>
  <c r="C75" i="8"/>
  <c r="D75" i="8" s="1"/>
  <c r="G75" i="8" s="1"/>
  <c r="G101" i="8"/>
  <c r="G80" i="8"/>
  <c r="G81" i="8"/>
  <c r="G84" i="8"/>
  <c r="G85" i="8"/>
  <c r="G88" i="8"/>
  <c r="G89" i="8"/>
  <c r="G92" i="8"/>
  <c r="G93" i="8"/>
  <c r="G100" i="8"/>
  <c r="C67" i="8"/>
  <c r="D67" i="8" s="1"/>
  <c r="G67" i="8" s="1"/>
  <c r="G97" i="8"/>
  <c r="G109" i="8"/>
  <c r="G99" i="8"/>
  <c r="F99" i="8"/>
  <c r="G65" i="8"/>
  <c r="F66" i="8"/>
  <c r="G66" i="8"/>
  <c r="G96" i="8"/>
  <c r="G79" i="8"/>
  <c r="F79" i="8"/>
  <c r="G83" i="8"/>
  <c r="F83" i="8"/>
  <c r="G87" i="8"/>
  <c r="F87" i="8"/>
  <c r="G91" i="8"/>
  <c r="F91" i="8"/>
  <c r="G95" i="8"/>
  <c r="F95" i="8"/>
  <c r="C70" i="8"/>
  <c r="D70" i="8" s="1"/>
  <c r="C74" i="8"/>
  <c r="D74" i="8" s="1"/>
  <c r="C78" i="8"/>
  <c r="D78" i="8" s="1"/>
  <c r="G82" i="8"/>
  <c r="G86" i="8"/>
  <c r="G90" i="8"/>
  <c r="G94" i="8"/>
  <c r="G98" i="8"/>
  <c r="G102" i="8"/>
  <c r="C106" i="8"/>
  <c r="D106" i="8" s="1"/>
  <c r="C68" i="8"/>
  <c r="D68" i="8" s="1"/>
  <c r="F68" i="8" s="1"/>
  <c r="C72" i="8"/>
  <c r="D72" i="8" s="1"/>
  <c r="F72" i="8" s="1"/>
  <c r="C76" i="8"/>
  <c r="D76" i="8" s="1"/>
  <c r="F76" i="8" s="1"/>
  <c r="C104" i="8"/>
  <c r="D104" i="8" s="1"/>
  <c r="F104" i="8" s="1"/>
  <c r="C108" i="8"/>
  <c r="D108" i="8" s="1"/>
  <c r="F108" i="8" s="1"/>
  <c r="C103" i="8"/>
  <c r="D103" i="8" s="1"/>
  <c r="C107" i="8"/>
  <c r="D107" i="8" s="1"/>
  <c r="C69" i="8"/>
  <c r="D69" i="8" s="1"/>
  <c r="F69" i="8" s="1"/>
  <c r="C73" i="8"/>
  <c r="D73" i="8" s="1"/>
  <c r="F73" i="8" s="1"/>
  <c r="C105" i="8"/>
  <c r="D105" i="8" s="1"/>
  <c r="F105" i="8" s="1"/>
  <c r="E30" i="8"/>
  <c r="E35" i="8" l="1"/>
  <c r="E13" i="8"/>
  <c r="C11" i="8"/>
  <c r="E11" i="8" s="1"/>
  <c r="C6" i="8"/>
  <c r="E6" i="8" s="1"/>
  <c r="C21" i="8"/>
  <c r="E21" i="8" s="1"/>
  <c r="E45" i="8"/>
  <c r="E31" i="8"/>
  <c r="E32" i="8"/>
  <c r="C8" i="8"/>
  <c r="E8" i="8" s="1"/>
  <c r="E47" i="8"/>
  <c r="C23" i="8"/>
  <c r="E23" i="8" s="1"/>
  <c r="E36" i="8"/>
  <c r="C20" i="8"/>
  <c r="E46" i="8"/>
  <c r="C22" i="8"/>
  <c r="E22" i="8" s="1"/>
  <c r="C7" i="8"/>
  <c r="E7" i="8" s="1"/>
  <c r="C12" i="8"/>
  <c r="E12" i="8" s="1"/>
  <c r="C10" i="8"/>
  <c r="C4" i="8"/>
  <c r="F67" i="8"/>
  <c r="G71" i="8"/>
  <c r="G104" i="8"/>
  <c r="G105" i="8"/>
  <c r="G76" i="8"/>
  <c r="F75" i="8"/>
  <c r="G107" i="8"/>
  <c r="F107" i="8"/>
  <c r="F106" i="8"/>
  <c r="G106" i="8"/>
  <c r="F74" i="8"/>
  <c r="G74" i="8"/>
  <c r="G103" i="8"/>
  <c r="F103" i="8"/>
  <c r="F70" i="8"/>
  <c r="G70" i="8"/>
  <c r="G108" i="8"/>
  <c r="G72" i="8"/>
  <c r="G68" i="8"/>
  <c r="G73" i="8"/>
  <c r="F78" i="8"/>
  <c r="G78" i="8"/>
  <c r="G69" i="8"/>
  <c r="C3" i="8" l="1"/>
  <c r="E44" i="8"/>
  <c r="C43" i="8"/>
  <c r="E43" i="8" s="1"/>
  <c r="C19" i="8"/>
  <c r="E19" i="8" s="1"/>
  <c r="E20" i="8"/>
  <c r="E34" i="8"/>
  <c r="C33" i="8"/>
  <c r="E10" i="8"/>
  <c r="C9" i="8"/>
  <c r="E9" i="8" s="1"/>
  <c r="E4" i="8"/>
  <c r="E28" i="8"/>
  <c r="C1" i="8" l="1"/>
  <c r="E33" i="8"/>
  <c r="C25" i="8"/>
  <c r="F25" i="8" s="1"/>
  <c r="E3" i="8"/>
  <c r="F3" i="8"/>
  <c r="F27" i="8"/>
  <c r="E27" i="8"/>
</calcChain>
</file>

<file path=xl/sharedStrings.xml><?xml version="1.0" encoding="utf-8"?>
<sst xmlns="http://schemas.openxmlformats.org/spreadsheetml/2006/main" count="3454" uniqueCount="374">
  <si>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</si>
  <si>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</si>
  <si>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</si>
  <si>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</si>
  <si>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</si>
  <si>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</si>
  <si>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</si>
  <si>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</si>
  <si>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</si>
  <si>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</si>
  <si>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</si>
  <si>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</si>
  <si>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</si>
  <si>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</si>
  <si>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</si>
  <si>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</si>
  <si>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</si>
  <si>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</si>
  <si>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</si>
  <si>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</si>
  <si>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</si>
  <si>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</si>
  <si>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</si>
  <si>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</si>
  <si>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</si>
  <si>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Sampling Notes</t>
  </si>
  <si>
    <t>Priority</t>
  </si>
  <si>
    <t>Total  Samples Collected</t>
  </si>
  <si>
    <t>Remaining Samples      To Be Collected</t>
  </si>
  <si>
    <t>NA</t>
  </si>
  <si>
    <t>Kit A</t>
  </si>
  <si>
    <t>RPS</t>
  </si>
  <si>
    <t>LVS</t>
  </si>
  <si>
    <t>Kit C</t>
  </si>
  <si>
    <t>SCI</t>
  </si>
  <si>
    <t>Tracers</t>
  </si>
  <si>
    <t>Markers</t>
  </si>
  <si>
    <t>Pesticides</t>
  </si>
  <si>
    <t>5</t>
  </si>
  <si>
    <t>LVI</t>
  </si>
  <si>
    <t>Additional Field Measurements</t>
  </si>
  <si>
    <t>Kit B</t>
  </si>
  <si>
    <t>Kit D</t>
  </si>
  <si>
    <t>1239</t>
  </si>
  <si>
    <t>1006A</t>
  </si>
  <si>
    <t>1049</t>
  </si>
  <si>
    <t>1054</t>
  </si>
  <si>
    <t>1089</t>
  </si>
  <si>
    <t>1303</t>
  </si>
  <si>
    <t>1303A</t>
  </si>
  <si>
    <t>424</t>
  </si>
  <si>
    <t>427</t>
  </si>
  <si>
    <t>459</t>
  </si>
  <si>
    <t>480</t>
  </si>
  <si>
    <t>546A</t>
  </si>
  <si>
    <t>546B</t>
  </si>
  <si>
    <t>546C</t>
  </si>
  <si>
    <t>564B</t>
  </si>
  <si>
    <t>564C</t>
  </si>
  <si>
    <t>628</t>
  </si>
  <si>
    <t>682</t>
  </si>
  <si>
    <t>716</t>
  </si>
  <si>
    <t>746A</t>
  </si>
  <si>
    <t>793A</t>
  </si>
  <si>
    <t>807A</t>
  </si>
  <si>
    <t>809A</t>
  </si>
  <si>
    <t>820</t>
  </si>
  <si>
    <t>857</t>
  </si>
  <si>
    <t>918</t>
  </si>
  <si>
    <t>954</t>
  </si>
  <si>
    <t>971</t>
  </si>
  <si>
    <t>971B</t>
  </si>
  <si>
    <t>985</t>
  </si>
  <si>
    <t>1075</t>
  </si>
  <si>
    <t>1154</t>
  </si>
  <si>
    <t>1297E</t>
  </si>
  <si>
    <t>723</t>
  </si>
  <si>
    <t>885</t>
  </si>
  <si>
    <t>123</t>
  </si>
  <si>
    <t>130</t>
  </si>
  <si>
    <t>195</t>
  </si>
  <si>
    <t>235</t>
  </si>
  <si>
    <t>Group 1</t>
  </si>
  <si>
    <t>Group 2</t>
  </si>
  <si>
    <t>Group 3</t>
  </si>
  <si>
    <t>ALLIGATOR CREEK</t>
  </si>
  <si>
    <t>Choctawhatchee - St. Andrew</t>
  </si>
  <si>
    <t>JUNIPER CREEK</t>
  </si>
  <si>
    <t>BLACK CREEK</t>
  </si>
  <si>
    <t>DIRECT RUNOFF TO BAY</t>
  </si>
  <si>
    <t>LAKE WEEKS</t>
  </si>
  <si>
    <t>Ochlockonee - St. Marks</t>
  </si>
  <si>
    <t>Liberty</t>
  </si>
  <si>
    <t>Wakulla</t>
  </si>
  <si>
    <t>Gadsden</t>
  </si>
  <si>
    <t>Jefferson</t>
  </si>
  <si>
    <t>Leon</t>
  </si>
  <si>
    <t>Apalachicola - Chipola</t>
  </si>
  <si>
    <t>Gulf</t>
  </si>
  <si>
    <t>Jackson</t>
  </si>
  <si>
    <t>SAND POND (TROUT POND)</t>
  </si>
  <si>
    <t>WAS</t>
  </si>
  <si>
    <t>BIG BRANCH</t>
  </si>
  <si>
    <t>EAST RIVER</t>
  </si>
  <si>
    <t>QUINCY CREEK (POTABLE PORTION)</t>
  </si>
  <si>
    <t>QUINCY CREEK</t>
  </si>
  <si>
    <t>LITTLE RIVER</t>
  </si>
  <si>
    <t>SWAMP CREEK</t>
  </si>
  <si>
    <t>WARD CREEK</t>
  </si>
  <si>
    <t>SALEM BRANCH</t>
  </si>
  <si>
    <t>LOWER DIANNE LAKE</t>
  </si>
  <si>
    <t>UPPER DIANNE LAKE</t>
  </si>
  <si>
    <t>LAKE MONKEY BUSINESS</t>
  </si>
  <si>
    <t>PINE HILL LAKE (BOCKUS LAKE)</t>
  </si>
  <si>
    <t>PETTY GULF LAKE</t>
  </si>
  <si>
    <t>CANEY BRANCH</t>
  </si>
  <si>
    <t>HARBINWOOD ESTATES DRAIN</t>
  </si>
  <si>
    <t>ST MARKS RIVER (MARINE SEGMENT BELOW WAKULLA RIVER)</t>
  </si>
  <si>
    <t>EIGHT MILE POND</t>
  </si>
  <si>
    <t>MEGGINNIS ARM RUN</t>
  </si>
  <si>
    <t>GODBY DITCH</t>
  </si>
  <si>
    <t>CENTRAL DRAINAGE DITCH</t>
  </si>
  <si>
    <t>BURNT MILL CREEK</t>
  </si>
  <si>
    <t>FREEMAN CREEK</t>
  </si>
  <si>
    <t>CHICKEN BRANCH</t>
  </si>
  <si>
    <t>SOAPSTONE BRANCH</t>
  </si>
  <si>
    <t>STONE MILL CREEK</t>
  </si>
  <si>
    <t>Calhoun, Gulf</t>
  </si>
  <si>
    <t>Ochlockonee River</t>
  </si>
  <si>
    <t>STAFFORD CREEK</t>
  </si>
  <si>
    <t>Calhoun</t>
  </si>
  <si>
    <t>COON CREEK</t>
  </si>
  <si>
    <t>Jackson, Washington</t>
  </si>
  <si>
    <t>MINNOW CREEK</t>
  </si>
  <si>
    <t>SCURLOCK CREEK</t>
  </si>
  <si>
    <t>UNNAMED CREEK</t>
  </si>
  <si>
    <t>PINE BARN CREEK</t>
  </si>
  <si>
    <t>GILBERTS MILL CREEK</t>
  </si>
  <si>
    <t>STREAM</t>
  </si>
  <si>
    <t>3F</t>
  </si>
  <si>
    <t>LAKE</t>
  </si>
  <si>
    <t>ESTUARY</t>
  </si>
  <si>
    <t>3M</t>
  </si>
  <si>
    <t>2</t>
  </si>
  <si>
    <t>1</t>
  </si>
  <si>
    <t>ENRX4</t>
  </si>
  <si>
    <t>ENRX3</t>
  </si>
  <si>
    <t>Kit With Biology</t>
  </si>
  <si>
    <t>n=5, Weeks=5, Seasons=2</t>
  </si>
  <si>
    <t>n=10, Weeks=5, Seasons=2</t>
  </si>
  <si>
    <t>n=15, weeks=5</t>
  </si>
  <si>
    <t>n=1</t>
  </si>
  <si>
    <t>HI</t>
  </si>
  <si>
    <t>n=15, Weeks=5, Seasons=2</t>
  </si>
  <si>
    <t>n=5, weeks=5</t>
  </si>
  <si>
    <t>n=5, Weeks=5</t>
  </si>
  <si>
    <t>n=2, Weeks=2</t>
  </si>
  <si>
    <t>Total Number of Samples Collected</t>
  </si>
  <si>
    <t>Total Number of Samples Requested</t>
  </si>
  <si>
    <t>% Complete</t>
  </si>
  <si>
    <t>% Total of Samples Collected</t>
  </si>
  <si>
    <t>Water Chemistry</t>
  </si>
  <si>
    <t>Goal</t>
  </si>
  <si>
    <t>Microbiology</t>
  </si>
  <si>
    <t>Bacteria Class 2 Suite</t>
  </si>
  <si>
    <t>Bacteria Class 3M Suite</t>
  </si>
  <si>
    <t>Bacteria Freshwater Suite</t>
  </si>
  <si>
    <t>Bioassessments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</si>
  <si>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</si>
  <si>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</si>
  <si>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</si>
  <si>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</si>
  <si>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</si>
  <si>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</si>
  <si>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</si>
  <si>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</si>
  <si>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</si>
  <si>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</si>
  <si>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</si>
  <si>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</si>
  <si>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Chlorophyll</t>
  </si>
  <si>
    <t>Kits (A,B,C,D)</t>
  </si>
  <si>
    <t>Todays</t>
  </si>
  <si>
    <t xml:space="preserve"> </t>
  </si>
  <si>
    <t>By June 30, 2018</t>
  </si>
  <si>
    <t>Biological Assessments</t>
  </si>
  <si>
    <t>QC Bottle</t>
  </si>
  <si>
    <t>QC Samples Collected</t>
  </si>
  <si>
    <t>Analyte</t>
  </si>
  <si>
    <t>Total Requested</t>
  </si>
  <si>
    <t>5% for QC</t>
  </si>
  <si>
    <t># QC Collected</t>
  </si>
  <si>
    <t># QC Needed</t>
  </si>
  <si>
    <t>% Collected</t>
  </si>
  <si>
    <t>Bottle(s)</t>
  </si>
  <si>
    <t>Fecal Coliform</t>
  </si>
  <si>
    <t>Bacteria - Class 2 Suite</t>
  </si>
  <si>
    <t>Enterococci</t>
  </si>
  <si>
    <t>Bacteria - Class 2 Suite, Class 3M Suite</t>
  </si>
  <si>
    <t>E. coli</t>
  </si>
  <si>
    <t>Bacteria - Fresh Water Suite</t>
  </si>
  <si>
    <t>Alkalinity</t>
  </si>
  <si>
    <t>Kit A, B, C, D</t>
  </si>
  <si>
    <t>Ammonia</t>
  </si>
  <si>
    <t>Fluoride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</si>
  <si>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</si>
  <si>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</si>
  <si>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</si>
  <si>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</si>
  <si>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</si>
  <si>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</si>
  <si>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Turbidity</t>
  </si>
  <si>
    <t>Chloride</t>
  </si>
  <si>
    <t>Kit A, C</t>
  </si>
  <si>
    <t>Color</t>
  </si>
  <si>
    <t>Sulfate</t>
  </si>
  <si>
    <t>Total Dissolved Solids</t>
  </si>
  <si>
    <t>Calcium</t>
  </si>
  <si>
    <t>Magnesium</t>
  </si>
  <si>
    <t>Potassium</t>
  </si>
  <si>
    <t>Sodium</t>
  </si>
  <si>
    <t>Arsenic</t>
  </si>
  <si>
    <t>Kit C, D</t>
  </si>
  <si>
    <t>Cadmium</t>
  </si>
  <si>
    <t>Chromium</t>
  </si>
  <si>
    <t>Copper</t>
  </si>
  <si>
    <t>Iron</t>
  </si>
  <si>
    <t>Lead</t>
  </si>
  <si>
    <t>Nickel</t>
  </si>
  <si>
    <t>Silver</t>
  </si>
  <si>
    <t>Zinc</t>
  </si>
  <si>
    <t>Sucralose</t>
  </si>
  <si>
    <t>Pesticides, Tracers</t>
  </si>
  <si>
    <t>Acetaminophen; Carbamazepine; Diuron; Fenuron; Fluridone; Imidacloprid; Linuron; Primidone</t>
  </si>
  <si>
    <t>2,4-D</t>
  </si>
  <si>
    <t>Bentazon</t>
  </si>
  <si>
    <t>MCPP</t>
  </si>
  <si>
    <t>Triclopyr</t>
  </si>
  <si>
    <t>2,4,5-T; 2,4-D; 2,4-DB; Acifluorfen; Bentazon; Dicamba; Dichlorprop; Dinoseb; MCPA; MCPP; Silvex; Picloram; Triclopyr</t>
  </si>
  <si>
    <t>Aldcarb; Aldcarb Sulfone; Aldcarb Sulfoxide; Carbaryl; Carbofuran; 3-Hydroxycarbofuran; Methiocarb; Methomyl; Oxamyl; Propoxur</t>
  </si>
  <si>
    <t>Chlordane, Toxaphene</t>
  </si>
  <si>
    <t>AMPA, Glyphosate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</si>
  <si>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</si>
  <si>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Acetochlor; Alachlor; Ametryn; Atrazine; Atrazine Desethyl; Azinphos Methyl; Bromacil; Butylate; Chlorpyrifos Ethyl; Chlorpyrifos Methyl; Cyanazine; Demeton; Diazinon; Disulfoton; EPTC; Ethion; Ethoprop; Fenamiphos; Fipronil; Fipronil Sulfide; Fipronil Sulfone; Fonofos; Hexazinone; Malathion; Metalaxyl; Metolachlor; Metribuzin; Mevinphos; Molinate; Norflurazon; Parathion Ethyl; Parathion Methyl; Pendimethalin; Phorate; Prometon; Prometryn; Simazine; Terbufos; Terbuthylazine</t>
  </si>
  <si>
    <t>Pyraclostrobin</t>
  </si>
  <si>
    <t>RUN</t>
  </si>
  <si>
    <t>6/30/17 X</t>
  </si>
  <si>
    <t>X</t>
  </si>
  <si>
    <t>n=2; At least 3 months apart</t>
  </si>
  <si>
    <t>-</t>
  </si>
  <si>
    <t>Pictures</t>
  </si>
  <si>
    <t>6 Annually</t>
  </si>
  <si>
    <t>US, DS, NESW</t>
  </si>
  <si>
    <t>4 Annually</t>
  </si>
  <si>
    <t>NESW</t>
  </si>
  <si>
    <t>Kit Types</t>
  </si>
  <si>
    <t>LIMS ANALYSIS</t>
  </si>
  <si>
    <t>LIMS COMPONENT(s)</t>
  </si>
  <si>
    <t>Parameter(s)</t>
  </si>
  <si>
    <t>Note</t>
  </si>
  <si>
    <t>Field Parameters</t>
  </si>
  <si>
    <t xml:space="preserve">Kit A 
Freshwater
Includes Field Parameters </t>
  </si>
  <si>
    <t>ALKALINITY</t>
  </si>
  <si>
    <t>Total Alkalinity</t>
  </si>
  <si>
    <t>CHLSUITE-W</t>
  </si>
  <si>
    <t>TURBIDITY</t>
  </si>
  <si>
    <t>W-CL-IC</t>
  </si>
  <si>
    <t>W-COLOR</t>
  </si>
  <si>
    <t>Color (True)</t>
  </si>
  <si>
    <t>W-F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</si>
  <si>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</si>
  <si>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</si>
  <si>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</si>
  <si>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</si>
  <si>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</si>
  <si>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</si>
  <si>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</si>
  <si>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</si>
  <si>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</si>
  <si>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W-TDS</t>
  </si>
  <si>
    <t>W-TKN</t>
  </si>
  <si>
    <t>Kjeldahl Nitrogen</t>
  </si>
  <si>
    <t>W-TOC</t>
  </si>
  <si>
    <t>Organic Carbon</t>
  </si>
  <si>
    <t>W-TSS</t>
  </si>
  <si>
    <t>TSS</t>
  </si>
  <si>
    <t xml:space="preserve">Kit B 
Saltwater
Includes Field Parameters </t>
  </si>
  <si>
    <t>Chlorophyll-a Corrected, Chlorophyll-a Uncorrected, Phaeophytin-a</t>
  </si>
  <si>
    <t>Kit C 
Freshwater (Metals)
Includes Kit-A, Field Parameters 
and the adjacent Metal Suites</t>
  </si>
  <si>
    <t>W-ICP</t>
  </si>
  <si>
    <t>Calcium, Chromium, Iron, Magnesium, Nickel, Potassium, Sodium, Zinc</t>
  </si>
  <si>
    <t>W-ICPMS</t>
  </si>
  <si>
    <t>Arsenic, Cadmium, Copper, Lead, Silver</t>
  </si>
  <si>
    <t>Kit D 
Saltwater (Metals)
Includes Kit-B, Field Parameters 
and the adjacent Metal Suites</t>
  </si>
  <si>
    <t>Chromium, Iron, Zinc</t>
  </si>
  <si>
    <t>Arsenic, Cadmium, Copper, Lead, Nickel, Silver</t>
  </si>
  <si>
    <t>Pesticides
Includes Kit C, Field Parameters 
and the adjacent Pesticide Suites</t>
  </si>
  <si>
    <t>W-CARB-AA</t>
  </si>
  <si>
    <t>Carbamates</t>
  </si>
  <si>
    <t>Default List</t>
  </si>
  <si>
    <t>W-CT-CI-R</t>
  </si>
  <si>
    <t>Organochlorine pesticides</t>
  </si>
  <si>
    <t>W-PCL-SQ-R</t>
  </si>
  <si>
    <t>W-PSNP-TQ</t>
  </si>
  <si>
    <t>Organonitrogen and phosphorus pesticides</t>
  </si>
  <si>
    <t>MI-FW-QLDC</t>
  </si>
  <si>
    <t>Macroinvert-FW-Qual-DipnetX20-#Taxa-Rep2, SCI</t>
  </si>
  <si>
    <t xml:space="preserve">Stream Condition Index </t>
  </si>
  <si>
    <t>Tracers
Includes Bacteria Suite</t>
  </si>
  <si>
    <t>Markers
Included Bacteria Suite</t>
  </si>
  <si>
    <t>PCR-FILTER</t>
  </si>
  <si>
    <t>Quantitative Polymerase Chain Reaction (qPCR)</t>
  </si>
  <si>
    <t>LIMS Codes for bacteria samples are lab dependent see the adjacent link for contract lab analysis codes. DEP Central Lab analysis codes are below.</t>
  </si>
  <si>
    <t>https://floridadep.sharepoint.com/dear/biology/overflow/SitePages/Home.aspx</t>
  </si>
  <si>
    <t>Escherichia coli</t>
  </si>
  <si>
    <t>Enterococci, Fecal Coliform</t>
  </si>
  <si>
    <t>Bacteria - Class 3M Suite</t>
  </si>
  <si>
    <t xml:space="preserve">Enterococci                        </t>
  </si>
  <si>
    <t>DEP LAB, TALLAHASSEE Bacteria Analysis Codes</t>
  </si>
  <si>
    <t>ENT-24-QT</t>
  </si>
  <si>
    <t>ECOLI-18QT</t>
  </si>
  <si>
    <t>ROC Notes</t>
  </si>
  <si>
    <t>Dissolved Oxygen; pH; Salinity; Sample Depth; Secchi Depth; Specific Conductivity; Temperature, Total Depth</t>
  </si>
  <si>
    <t>With All Samples</t>
  </si>
  <si>
    <t>Only of specifically requested</t>
  </si>
  <si>
    <t>PCR-BACR</t>
  </si>
  <si>
    <t>PCR-GFD</t>
  </si>
  <si>
    <t>PCR-GULL2</t>
  </si>
  <si>
    <t>PCR-HF183</t>
  </si>
  <si>
    <t>Samples filtered and held for qPCR analysis</t>
  </si>
  <si>
    <t>Bird specific Helicobacter GFD genetic marker</t>
  </si>
  <si>
    <t>Costal bird specific Catellicoccus marimammalium Gull2 genetic marker</t>
  </si>
  <si>
    <t>Ruminant specific Bacteroidetes BacR genetic marker</t>
  </si>
  <si>
    <t>Human specific HF183 Bacteroides genetic marker</t>
  </si>
  <si>
    <t>n=5, Weeks=5, Quarters=3</t>
  </si>
  <si>
    <t>Sample Before June 30</t>
  </si>
  <si>
    <t>PCR-BacR</t>
  </si>
  <si>
    <t>n=2</t>
  </si>
  <si>
    <t>Removed</t>
  </si>
  <si>
    <t>233A</t>
  </si>
  <si>
    <t>262A</t>
  </si>
  <si>
    <t>Dry 2/7/18</t>
  </si>
  <si>
    <t>Molecular</t>
  </si>
  <si>
    <t>Metals</t>
  </si>
  <si>
    <t>W-E8321-DI</t>
  </si>
  <si>
    <t>W-E8321-MS</t>
  </si>
  <si>
    <t>Acetaminophen, miscellaneous medications and pesticides</t>
  </si>
  <si>
    <t>removed</t>
  </si>
  <si>
    <t>x</t>
  </si>
  <si>
    <t>G1WA0063, May, 1 CHLA not analyzed.</t>
  </si>
  <si>
    <t>Three Pole Creek</t>
  </si>
  <si>
    <t>pic</t>
  </si>
  <si>
    <t>Unnamed Run</t>
  </si>
  <si>
    <t>709</t>
  </si>
  <si>
    <t>Removed Sufficnet data</t>
  </si>
  <si>
    <t>Lewis Creek</t>
  </si>
  <si>
    <t>440</t>
  </si>
  <si>
    <t>Leon, Jefferson</t>
  </si>
  <si>
    <t>Lake</t>
  </si>
  <si>
    <t>791N</t>
  </si>
  <si>
    <t>Lake Miccosukee</t>
  </si>
  <si>
    <t>Sucralose, Endonthall, Acesulfame K, Glyphosate and Degraddes</t>
  </si>
  <si>
    <t>AMPA; Endonthall; Glufosinate; Glyphosate; Sucralose; Acesulfame-potassium</t>
  </si>
  <si>
    <t>Acetaminophen; Bentazon; Carbamazepine; 2,4-D; Diuron; Fenuron; Fluridone; Hydrocodone; Ibuprofen; Imazapyr; Imidacloprid; Linuron; MCPP; Naproxen; Primidone; Pyraclostrobin; Triclopyr</t>
  </si>
  <si>
    <t>Sucralose, Acesulfame K</t>
  </si>
  <si>
    <t>Sucralose; Acesulfame-potassium</t>
  </si>
  <si>
    <t>Personal care products and pesticides</t>
  </si>
  <si>
    <t>FCOLI-MF, ENT-24QT</t>
  </si>
  <si>
    <t>Fecal Coliforms, Enterococci</t>
  </si>
  <si>
    <t>Bacteria - Freshwater Suite</t>
  </si>
  <si>
    <t>n=3</t>
  </si>
  <si>
    <t>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</si>
  <si>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>647A</t>
  </si>
  <si>
    <t>Lake Tom Jon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</si>
</sst>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307">
    <xf numFmtId="0" fontId="0" fillId="0" borderId="0" xfId="0"/>
    <xf numFmtId="0" fontId="0" fillId="0" borderId="0" xfId="0" applyProtection="1"/>
    <xf numFmtId="0" fontId="0" fillId="0" borderId="0" xfId="0" applyProtection="1">
      <protection locked="0"/>
    </xf>
    <xf numFmtId="0" fontId="13" fillId="9" borderId="62" xfId="0" applyFont="1" applyFill="1" applyBorder="1" applyAlignment="1" applyProtection="1">
      <alignment horizontal="center" vertical="center" wrapText="1"/>
    </xf>
    <xf numFmtId="0" fontId="12" fillId="9" borderId="47" xfId="0" applyFont="1" applyFill="1" applyBorder="1" applyAlignment="1" applyProtection="1">
      <alignment horizontal="center" vertical="center" wrapText="1"/>
    </xf>
    <xf numFmtId="0" fontId="12" fillId="9" borderId="63" xfId="0" applyFont="1" applyFill="1" applyBorder="1" applyAlignment="1" applyProtection="1">
      <alignment horizontal="center" vertical="center"/>
    </xf>
    <xf numFmtId="0" fontId="12" fillId="9" borderId="31" xfId="0" applyFont="1" applyFill="1" applyBorder="1" applyAlignment="1" applyProtection="1">
      <alignment horizontal="center" vertical="center" wrapText="1"/>
    </xf>
    <xf numFmtId="0" fontId="1" fillId="10" borderId="64" xfId="0" applyFont="1" applyFill="1" applyBorder="1" applyAlignment="1" applyProtection="1">
      <alignment horizontal="center" vertical="center"/>
    </xf>
    <xf numFmtId="0" fontId="0" fillId="10" borderId="50" xfId="0" applyFill="1" applyBorder="1" applyAlignment="1" applyProtection="1">
      <alignment horizontal="center" vertical="center"/>
    </xf>
    <xf numFmtId="9" fontId="0" fillId="10" borderId="65" xfId="0" applyNumberFormat="1" applyFill="1" applyBorder="1" applyAlignment="1" applyProtection="1">
      <alignment horizontal="center" vertical="center"/>
    </xf>
    <xf numFmtId="0" fontId="0" fillId="11" borderId="40" xfId="0" applyFill="1" applyBorder="1" applyAlignment="1" applyProtection="1">
      <alignment horizontal="right"/>
    </xf>
    <xf numFmtId="0" fontId="0" fillId="11" borderId="36" xfId="0" applyFill="1" applyBorder="1" applyAlignment="1" applyProtection="1">
      <alignment horizontal="center"/>
    </xf>
    <xf numFmtId="9" fontId="0" fillId="11" borderId="67" xfId="1" applyFont="1" applyFill="1" applyBorder="1" applyAlignment="1" applyProtection="1">
      <alignment horizontal="center"/>
    </xf>
    <xf numFmtId="9" fontId="0" fillId="11" borderId="37" xfId="1" applyFont="1" applyFill="1" applyBorder="1" applyAlignment="1" applyProtection="1">
      <alignment horizontal="center"/>
    </xf>
    <xf numFmtId="0" fontId="0" fillId="0" borderId="69" xfId="0" applyBorder="1" applyProtection="1"/>
    <xf numFmtId="0" fontId="0" fillId="11" borderId="42" xfId="0" applyFill="1" applyBorder="1" applyAlignment="1" applyProtection="1">
      <alignment horizontal="right"/>
    </xf>
    <xf numFmtId="9" fontId="0" fillId="11" borderId="41" xfId="1" applyFont="1" applyFill="1" applyBorder="1" applyAlignment="1" applyProtection="1">
      <alignment horizontal="center"/>
    </xf>
    <xf numFmtId="0" fontId="12" fillId="9" borderId="70" xfId="0" applyFont="1" applyFill="1" applyBorder="1" applyAlignment="1" applyProtection="1">
      <alignment horizontal="center" vertical="center" wrapText="1"/>
    </xf>
    <xf numFmtId="0" fontId="12" fillId="9" borderId="39" xfId="0" applyFont="1" applyFill="1" applyBorder="1" applyAlignment="1" applyProtection="1">
      <alignment horizontal="center" vertical="center" wrapText="1"/>
    </xf>
    <xf numFmtId="0" fontId="1" fillId="5" borderId="7" xfId="0" applyFont="1" applyFill="1" applyBorder="1" applyAlignment="1" applyProtection="1">
      <alignment horizontal="center" vertical="center"/>
    </xf>
    <xf numFmtId="0" fontId="0" fillId="5" borderId="36" xfId="0" applyFill="1" applyBorder="1" applyAlignment="1" applyProtection="1">
      <alignment horizontal="center"/>
    </xf>
    <xf numFmtId="9" fontId="0" fillId="5" borderId="9" xfId="1" applyFont="1" applyFill="1" applyBorder="1" applyAlignment="1" applyProtection="1">
      <alignment horizontal="center"/>
    </xf>
    <xf numFmtId="165" fontId="12" fillId="0" borderId="48" xfId="0" applyNumberFormat="1" applyFont="1" applyFill="1" applyBorder="1" applyAlignment="1" applyProtection="1">
      <alignment horizontal="center" vertical="center" wrapText="1"/>
    </xf>
    <xf numFmtId="0" fontId="0" fillId="12" borderId="71" xfId="0" applyFill="1" applyBorder="1" applyAlignment="1" applyProtection="1">
      <alignment horizontal="right" wrapText="1"/>
    </xf>
    <xf numFmtId="0" fontId="0" fillId="12" borderId="35" xfId="0" applyFill="1" applyBorder="1" applyAlignment="1" applyProtection="1">
      <alignment horizontal="center"/>
    </xf>
    <xf numFmtId="9" fontId="0" fillId="12" borderId="37" xfId="1" applyFont="1" applyFill="1" applyBorder="1" applyAlignment="1" applyProtection="1">
      <alignment horizontal="center"/>
    </xf>
    <xf numFmtId="0" fontId="0" fillId="12" borderId="71" xfId="0" applyFill="1" applyBorder="1" applyAlignment="1" applyProtection="1">
      <alignment horizontal="right"/>
    </xf>
    <xf numFmtId="9" fontId="0" fillId="12" borderId="9" xfId="1" applyFont="1" applyFill="1" applyBorder="1" applyAlignment="1" applyProtection="1">
      <alignment horizontal="center"/>
    </xf>
    <xf numFmtId="0" fontId="0" fillId="13" borderId="32" xfId="0" applyFill="1" applyBorder="1" applyAlignment="1" applyProtection="1">
      <alignment horizontal="center" vertical="center"/>
    </xf>
    <xf numFmtId="9" fontId="0" fillId="13" borderId="49" xfId="1" applyFont="1" applyFill="1" applyBorder="1" applyAlignment="1" applyProtection="1">
      <alignment horizontal="center" vertical="center"/>
    </xf>
    <xf numFmtId="0" fontId="1" fillId="14" borderId="71" xfId="0" applyFont="1" applyFill="1" applyBorder="1" applyAlignment="1" applyProtection="1">
      <alignment horizontal="center" vertical="center"/>
    </xf>
    <xf numFmtId="0" fontId="0" fillId="14" borderId="36" xfId="0" applyFill="1" applyBorder="1" applyAlignment="1" applyProtection="1">
      <alignment horizontal="center"/>
    </xf>
    <xf numFmtId="9" fontId="0" fillId="14" borderId="72" xfId="1" applyFont="1" applyFill="1" applyBorder="1" applyAlignment="1" applyProtection="1">
      <alignment horizontal="center"/>
    </xf>
    <xf numFmtId="0" fontId="0" fillId="7" borderId="71" xfId="0" applyFill="1" applyBorder="1" applyAlignment="1" applyProtection="1">
      <alignment horizontal="right"/>
    </xf>
    <xf numFmtId="0" fontId="0" fillId="7" borderId="36" xfId="0" applyFill="1" applyBorder="1" applyAlignment="1" applyProtection="1">
      <alignment horizontal="center"/>
    </xf>
    <xf numFmtId="9" fontId="0" fillId="7" borderId="72" xfId="1" applyFont="1" applyFill="1" applyBorder="1" applyAlignment="1" applyProtection="1">
      <alignment horizontal="center"/>
    </xf>
    <xf numFmtId="0" fontId="0" fillId="7" borderId="73" xfId="0" applyFill="1" applyBorder="1" applyAlignment="1" applyProtection="1">
      <alignment horizontal="right"/>
    </xf>
    <xf numFmtId="0" fontId="0" fillId="7" borderId="74" xfId="0" applyFill="1" applyBorder="1" applyAlignment="1" applyProtection="1">
      <alignment horizontal="center"/>
    </xf>
    <xf numFmtId="9" fontId="0" fillId="7" borderId="75" xfId="1" applyFont="1" applyFill="1" applyBorder="1" applyAlignment="1" applyProtection="1">
      <alignment horizontal="center"/>
    </xf>
    <xf numFmtId="0" fontId="0" fillId="0" borderId="0" xfId="0" applyFill="1" applyProtection="1"/>
    <xf numFmtId="0" fontId="0" fillId="0" borderId="0" xfId="0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center"/>
    </xf>
    <xf numFmtId="9" fontId="0" fillId="0" borderId="0" xfId="1" applyFont="1" applyFill="1" applyBorder="1" applyAlignment="1" applyProtection="1">
      <alignment horizontal="center"/>
    </xf>
    <xf numFmtId="0" fontId="12" fillId="9" borderId="47" xfId="0" applyFont="1" applyFill="1" applyBorder="1" applyAlignment="1" applyProtection="1">
      <alignment horizontal="center" vertical="center"/>
    </xf>
    <xf numFmtId="0" fontId="12" fillId="9" borderId="76" xfId="0" applyFont="1" applyFill="1" applyBorder="1" applyAlignment="1" applyProtection="1">
      <alignment horizontal="center" vertical="center" wrapText="1"/>
    </xf>
    <xf numFmtId="9" fontId="0" fillId="10" borderId="77" xfId="0" applyNumberFormat="1" applyFill="1" applyBorder="1" applyAlignment="1" applyProtection="1">
      <alignment horizontal="center" vertical="center"/>
    </xf>
    <xf numFmtId="0" fontId="0" fillId="11" borderId="36" xfId="0" applyFill="1" applyBorder="1" applyAlignment="1" applyProtection="1">
      <alignment horizontal="center" vertical="center"/>
    </xf>
    <xf numFmtId="9" fontId="0" fillId="11" borderId="8" xfId="1" applyFont="1" applyFill="1" applyBorder="1" applyAlignment="1" applyProtection="1">
      <alignment horizontal="center" vertical="center"/>
    </xf>
    <xf numFmtId="9" fontId="0" fillId="11" borderId="37" xfId="1" applyFont="1" applyFill="1" applyBorder="1" applyAlignment="1" applyProtection="1">
      <alignment horizontal="center" vertical="center"/>
    </xf>
    <xf numFmtId="9" fontId="0" fillId="11" borderId="41" xfId="1" applyFont="1" applyFill="1" applyBorder="1" applyAlignment="1" applyProtection="1">
      <alignment horizontal="center" vertical="center"/>
    </xf>
    <xf numFmtId="0" fontId="0" fillId="5" borderId="36" xfId="0" applyFill="1" applyBorder="1" applyAlignment="1" applyProtection="1">
      <alignment horizontal="center" vertical="center"/>
    </xf>
    <xf numFmtId="9" fontId="0" fillId="5" borderId="9" xfId="1" applyFont="1" applyFill="1" applyBorder="1" applyAlignment="1" applyProtection="1">
      <alignment horizontal="center" vertical="center"/>
    </xf>
    <xf numFmtId="0" fontId="0" fillId="12" borderId="35" xfId="0" applyFill="1" applyBorder="1" applyAlignment="1" applyProtection="1">
      <alignment horizontal="center" vertical="center"/>
    </xf>
    <xf numFmtId="9" fontId="0" fillId="12" borderId="37" xfId="1" applyFont="1" applyFill="1" applyBorder="1" applyAlignment="1" applyProtection="1">
      <alignment horizontal="center" vertical="center"/>
    </xf>
    <xf numFmtId="9" fontId="0" fillId="12" borderId="9" xfId="1" applyFont="1" applyFill="1" applyBorder="1" applyAlignment="1" applyProtection="1">
      <alignment horizontal="center" vertical="center"/>
    </xf>
    <xf numFmtId="0" fontId="0" fillId="14" borderId="36" xfId="0" applyFill="1" applyBorder="1" applyAlignment="1" applyProtection="1">
      <alignment horizontal="center" vertical="center"/>
    </xf>
    <xf numFmtId="9" fontId="0" fillId="14" borderId="72" xfId="1" applyFont="1" applyFill="1" applyBorder="1" applyAlignment="1" applyProtection="1">
      <alignment horizontal="center" vertical="center"/>
    </xf>
    <xf numFmtId="0" fontId="0" fillId="7" borderId="36" xfId="0" applyFill="1" applyBorder="1" applyAlignment="1" applyProtection="1">
      <alignment horizontal="center" vertical="center"/>
    </xf>
    <xf numFmtId="9" fontId="0" fillId="7" borderId="72" xfId="1" applyFont="1" applyFill="1" applyBorder="1" applyAlignment="1" applyProtection="1">
      <alignment horizontal="center" vertical="center"/>
    </xf>
    <xf numFmtId="0" fontId="0" fillId="7" borderId="74" xfId="0" applyFill="1" applyBorder="1" applyAlignment="1" applyProtection="1">
      <alignment horizontal="center" vertical="center"/>
    </xf>
    <xf numFmtId="9" fontId="0" fillId="7" borderId="75" xfId="1" applyFont="1" applyFill="1" applyBorder="1" applyAlignment="1" applyProtection="1">
      <alignment horizontal="center" vertical="center"/>
    </xf>
    <xf numFmtId="0" fontId="14" fillId="15" borderId="56" xfId="0" applyFont="1" applyFill="1" applyBorder="1" applyAlignment="1" applyProtection="1">
      <alignment horizontal="center"/>
      <protection locked="0"/>
    </xf>
    <xf numFmtId="0" fontId="14" fillId="15" borderId="11" xfId="0" applyFont="1" applyFill="1" applyBorder="1" applyAlignment="1" applyProtection="1">
      <alignment horizontal="center"/>
      <protection locked="0"/>
    </xf>
    <xf numFmtId="0" fontId="14" fillId="15" borderId="12" xfId="0" applyFont="1" applyFill="1" applyBorder="1" applyAlignment="1" applyProtection="1">
      <alignment horizontal="center"/>
      <protection locked="0"/>
    </xf>
    <xf numFmtId="0" fontId="0" fillId="0" borderId="80" xfId="0" applyBorder="1" applyProtection="1">
      <protection locked="0"/>
    </xf>
    <xf numFmtId="0" fontId="0" fillId="0" borderId="58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44" xfId="0" applyBorder="1" applyProtection="1">
      <protection locked="0"/>
    </xf>
    <xf numFmtId="0" fontId="0" fillId="0" borderId="17" xfId="0" applyBorder="1" applyProtection="1">
      <protection locked="0"/>
    </xf>
    <xf numFmtId="0" fontId="15" fillId="15" borderId="81" xfId="0" applyFont="1" applyFill="1" applyBorder="1" applyAlignment="1" applyProtection="1">
      <alignment horizontal="center" vertical="center"/>
    </xf>
    <xf numFmtId="0" fontId="15" fillId="15" borderId="82" xfId="0" applyFont="1" applyFill="1" applyBorder="1" applyAlignment="1" applyProtection="1">
      <alignment vertical="center" wrapText="1"/>
    </xf>
    <xf numFmtId="0" fontId="15" fillId="12" borderId="82" xfId="0" applyFont="1" applyFill="1" applyBorder="1" applyAlignment="1" applyProtection="1">
      <alignment vertical="center" wrapText="1"/>
    </xf>
    <xf numFmtId="0" fontId="15" fillId="15" borderId="59" xfId="0" applyFont="1" applyFill="1" applyBorder="1" applyAlignment="1" applyProtection="1">
      <alignment vertical="center" wrapText="1"/>
    </xf>
    <xf numFmtId="0" fontId="0" fillId="0" borderId="18" xfId="0" applyBorder="1" applyProtection="1"/>
    <xf numFmtId="0" fontId="3" fillId="0" borderId="40" xfId="0" applyFont="1" applyFill="1" applyBorder="1" applyAlignment="1" applyProtection="1">
      <alignment horizontal="left" wrapText="1"/>
    </xf>
    <xf numFmtId="0" fontId="11" fillId="0" borderId="36" xfId="0" applyFont="1" applyFill="1" applyBorder="1" applyAlignment="1" applyProtection="1">
      <alignment horizontal="center" vertical="center"/>
    </xf>
    <xf numFmtId="1" fontId="11" fillId="0" borderId="36" xfId="0" applyNumberFormat="1" applyFont="1" applyFill="1" applyBorder="1" applyAlignment="1" applyProtection="1">
      <alignment horizontal="center" vertical="center"/>
    </xf>
    <xf numFmtId="9" fontId="11" fillId="0" borderId="36" xfId="1" applyFont="1" applyFill="1" applyBorder="1" applyAlignment="1" applyProtection="1">
      <alignment horizontal="center" vertical="center"/>
    </xf>
    <xf numFmtId="0" fontId="11" fillId="0" borderId="7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0" fillId="0" borderId="79" xfId="0" applyFill="1" applyBorder="1" applyProtection="1"/>
    <xf numFmtId="0" fontId="3" fillId="0" borderId="40" xfId="0" applyFont="1" applyFill="1" applyBorder="1" applyAlignment="1" applyProtection="1">
      <alignment horizontal="left"/>
    </xf>
    <xf numFmtId="0" fontId="11" fillId="0" borderId="4" xfId="0" applyFont="1" applyFill="1" applyBorder="1" applyAlignment="1" applyProtection="1">
      <alignment vertical="center"/>
    </xf>
    <xf numFmtId="0" fontId="11" fillId="0" borderId="83" xfId="0" applyFont="1" applyFill="1" applyBorder="1" applyAlignment="1" applyProtection="1">
      <alignment vertical="center"/>
    </xf>
    <xf numFmtId="0" fontId="0" fillId="0" borderId="84" xfId="0" applyFill="1" applyBorder="1" applyProtection="1"/>
    <xf numFmtId="0" fontId="3" fillId="0" borderId="43" xfId="0" applyFont="1" applyFill="1" applyBorder="1" applyAlignment="1" applyProtection="1">
      <alignment horizontal="left" wrapText="1"/>
    </xf>
    <xf numFmtId="0" fontId="11" fillId="0" borderId="44" xfId="0" applyFont="1" applyFill="1" applyBorder="1" applyAlignment="1" applyProtection="1">
      <alignment horizontal="center" vertical="center"/>
    </xf>
    <xf numFmtId="1" fontId="11" fillId="0" borderId="44" xfId="0" applyNumberFormat="1" applyFont="1" applyFill="1" applyBorder="1" applyAlignment="1" applyProtection="1">
      <alignment horizontal="center" vertical="center"/>
    </xf>
    <xf numFmtId="9" fontId="11" fillId="0" borderId="44" xfId="1" applyFont="1" applyFill="1" applyBorder="1" applyAlignment="1" applyProtection="1">
      <alignment horizontal="center" vertical="center"/>
    </xf>
    <xf numFmtId="0" fontId="11" fillId="0" borderId="61" xfId="0" applyFont="1" applyFill="1" applyBorder="1" applyAlignment="1" applyProtection="1">
      <alignment vertical="center"/>
    </xf>
    <xf numFmtId="0" fontId="11" fillId="0" borderId="60" xfId="0" applyFont="1" applyFill="1" applyBorder="1" applyAlignment="1" applyProtection="1">
      <alignment vertical="center"/>
    </xf>
    <xf numFmtId="0" fontId="0" fillId="0" borderId="85" xfId="0" applyFill="1" applyBorder="1" applyProtection="1"/>
    <xf numFmtId="0" fontId="3" fillId="16" borderId="42" xfId="0" applyFont="1" applyFill="1" applyBorder="1" applyAlignment="1" applyProtection="1">
      <alignment horizontal="left"/>
    </xf>
    <xf numFmtId="0" fontId="11" fillId="16" borderId="33" xfId="0" applyFont="1" applyFill="1" applyBorder="1" applyAlignment="1" applyProtection="1">
      <alignment horizontal="center" vertical="center"/>
    </xf>
    <xf numFmtId="1" fontId="11" fillId="16" borderId="33" xfId="0" applyNumberFormat="1" applyFont="1" applyFill="1" applyBorder="1" applyAlignment="1" applyProtection="1">
      <alignment horizontal="center" vertical="center"/>
    </xf>
    <xf numFmtId="9" fontId="11" fillId="16" borderId="33" xfId="1" applyFont="1" applyFill="1" applyBorder="1" applyAlignment="1" applyProtection="1">
      <alignment horizontal="center" vertical="center"/>
    </xf>
    <xf numFmtId="0" fontId="11" fillId="16" borderId="86" xfId="0" applyFont="1" applyFill="1" applyBorder="1" applyAlignment="1" applyProtection="1">
      <alignment vertical="center"/>
    </xf>
    <xf numFmtId="0" fontId="3" fillId="16" borderId="40" xfId="0" applyFont="1" applyFill="1" applyBorder="1" applyAlignment="1" applyProtection="1">
      <alignment horizontal="left"/>
    </xf>
    <xf numFmtId="0" fontId="11" fillId="16" borderId="36" xfId="0" applyFont="1" applyFill="1" applyBorder="1" applyAlignment="1" applyProtection="1">
      <alignment horizontal="center" vertical="center"/>
    </xf>
    <xf numFmtId="1" fontId="11" fillId="16" borderId="36" xfId="0" applyNumberFormat="1" applyFont="1" applyFill="1" applyBorder="1" applyAlignment="1" applyProtection="1">
      <alignment horizontal="center" vertical="center"/>
    </xf>
    <xf numFmtId="9" fontId="11" fillId="16" borderId="36" xfId="1" applyFont="1" applyFill="1" applyBorder="1" applyAlignment="1" applyProtection="1">
      <alignment horizontal="center" vertical="center"/>
    </xf>
    <xf numFmtId="0" fontId="11" fillId="16" borderId="51" xfId="0" applyFont="1" applyFill="1" applyBorder="1" applyAlignment="1" applyProtection="1">
      <alignment vertical="center"/>
    </xf>
    <xf numFmtId="0" fontId="11" fillId="16" borderId="48" xfId="0" applyFont="1" applyFill="1" applyBorder="1" applyAlignment="1" applyProtection="1">
      <alignment vertical="center"/>
    </xf>
    <xf numFmtId="0" fontId="11" fillId="16" borderId="52" xfId="0" applyFont="1" applyFill="1" applyBorder="1" applyAlignment="1" applyProtection="1">
      <alignment vertical="center"/>
    </xf>
    <xf numFmtId="0" fontId="11" fillId="16" borderId="87" xfId="0" applyFont="1" applyFill="1" applyBorder="1" applyAlignment="1" applyProtection="1">
      <alignment vertical="center"/>
    </xf>
    <xf numFmtId="0" fontId="3" fillId="16" borderId="43" xfId="0" applyFont="1" applyFill="1" applyBorder="1" applyAlignment="1" applyProtection="1">
      <alignment horizontal="left"/>
    </xf>
    <xf numFmtId="0" fontId="11" fillId="16" borderId="44" xfId="0" applyFont="1" applyFill="1" applyBorder="1" applyAlignment="1" applyProtection="1">
      <alignment horizontal="center" vertical="center"/>
    </xf>
    <xf numFmtId="1" fontId="11" fillId="16" borderId="44" xfId="0" applyNumberFormat="1" applyFont="1" applyFill="1" applyBorder="1" applyAlignment="1" applyProtection="1">
      <alignment horizontal="center" vertical="center"/>
    </xf>
    <xf numFmtId="9" fontId="11" fillId="16" borderId="44" xfId="1" applyFont="1" applyFill="1" applyBorder="1" applyAlignment="1" applyProtection="1">
      <alignment horizontal="center" vertical="center"/>
    </xf>
    <xf numFmtId="0" fontId="11" fillId="16" borderId="39" xfId="0" applyFont="1" applyFill="1" applyBorder="1" applyAlignment="1" applyProtection="1">
      <alignment vertical="center"/>
    </xf>
    <xf numFmtId="0" fontId="3" fillId="0" borderId="42" xfId="0" applyFont="1" applyFill="1" applyBorder="1" applyAlignment="1" applyProtection="1">
      <alignment horizontal="left"/>
    </xf>
    <xf numFmtId="0" fontId="11" fillId="0" borderId="33" xfId="0" applyFont="1" applyFill="1" applyBorder="1" applyAlignment="1" applyProtection="1">
      <alignment horizontal="center" vertical="center"/>
    </xf>
    <xf numFmtId="1" fontId="11" fillId="0" borderId="33" xfId="0" applyNumberFormat="1" applyFont="1" applyFill="1" applyBorder="1" applyAlignment="1" applyProtection="1">
      <alignment horizontal="center" vertical="center"/>
    </xf>
    <xf numFmtId="9" fontId="11" fillId="0" borderId="33" xfId="1" applyFont="1" applyFill="1" applyBorder="1" applyAlignment="1" applyProtection="1">
      <alignment horizontal="center" vertical="center"/>
    </xf>
    <xf numFmtId="0" fontId="11" fillId="0" borderId="86" xfId="0" applyFont="1" applyFill="1" applyBorder="1" applyAlignment="1" applyProtection="1">
      <alignment vertical="center"/>
    </xf>
    <xf numFmtId="0" fontId="11" fillId="0" borderId="87" xfId="0" applyFont="1" applyFill="1" applyBorder="1" applyAlignment="1" applyProtection="1">
      <alignment vertical="center"/>
    </xf>
    <xf numFmtId="0" fontId="3" fillId="0" borderId="43" xfId="0" applyFont="1" applyFill="1" applyBorder="1" applyAlignment="1" applyProtection="1">
      <alignment horizontal="left"/>
    </xf>
    <xf numFmtId="0" fontId="11" fillId="0" borderId="39" xfId="0" applyFont="1" applyFill="1" applyBorder="1" applyAlignment="1" applyProtection="1">
      <alignment vertical="center"/>
    </xf>
    <xf numFmtId="0" fontId="0" fillId="0" borderId="4" xfId="0" applyBorder="1" applyProtection="1"/>
    <xf numFmtId="0" fontId="3" fillId="16" borderId="46" xfId="0" applyFont="1" applyFill="1" applyBorder="1" applyAlignment="1" applyProtection="1">
      <alignment horizontal="left"/>
    </xf>
    <xf numFmtId="0" fontId="11" fillId="16" borderId="45" xfId="0" applyFont="1" applyFill="1" applyBorder="1" applyAlignment="1" applyProtection="1">
      <alignment horizontal="center" vertical="center"/>
    </xf>
    <xf numFmtId="1" fontId="11" fillId="16" borderId="45" xfId="0" applyNumberFormat="1" applyFont="1" applyFill="1" applyBorder="1" applyAlignment="1" applyProtection="1">
      <alignment horizontal="center" vertical="center"/>
    </xf>
    <xf numFmtId="9" fontId="11" fillId="16" borderId="55" xfId="1" applyFont="1" applyFill="1" applyBorder="1" applyAlignment="1" applyProtection="1">
      <alignment horizontal="center" vertical="center"/>
    </xf>
    <xf numFmtId="0" fontId="0" fillId="0" borderId="86" xfId="0" applyFill="1" applyBorder="1" applyProtection="1"/>
    <xf numFmtId="0" fontId="0" fillId="0" borderId="51" xfId="0" applyFill="1" applyBorder="1" applyProtection="1"/>
    <xf numFmtId="0" fontId="0" fillId="0" borderId="48" xfId="0" applyFill="1" applyBorder="1" applyProtection="1"/>
    <xf numFmtId="0" fontId="11" fillId="0" borderId="48" xfId="0" applyFont="1" applyFill="1" applyBorder="1" applyAlignment="1" applyProtection="1">
      <alignment vertical="center"/>
    </xf>
    <xf numFmtId="0" fontId="11" fillId="0" borderId="51" xfId="0" applyFont="1" applyFill="1" applyBorder="1" applyAlignment="1" applyProtection="1">
      <alignment vertical="center"/>
    </xf>
    <xf numFmtId="0" fontId="0" fillId="0" borderId="52" xfId="0" applyFill="1" applyBorder="1" applyProtection="1"/>
    <xf numFmtId="0" fontId="3" fillId="16" borderId="42" xfId="0" applyFont="1" applyFill="1" applyBorder="1" applyAlignment="1" applyProtection="1">
      <alignment horizontal="left" wrapText="1"/>
    </xf>
    <xf numFmtId="0" fontId="3" fillId="16" borderId="40" xfId="0" applyFont="1" applyFill="1" applyBorder="1" applyAlignment="1" applyProtection="1">
      <alignment horizontal="left" wrapText="1"/>
    </xf>
    <xf numFmtId="0" fontId="3" fillId="16" borderId="43" xfId="0" applyFont="1" applyFill="1" applyBorder="1" applyAlignment="1" applyProtection="1">
      <alignment horizontal="left" wrapText="1"/>
    </xf>
    <xf numFmtId="0" fontId="11" fillId="16" borderId="53" xfId="0" applyFont="1" applyFill="1" applyBorder="1" applyAlignment="1" applyProtection="1">
      <alignment vertical="center"/>
    </xf>
    <xf numFmtId="0" fontId="0" fillId="0" borderId="0" xfId="0" applyBorder="1" applyProtection="1"/>
    <xf numFmtId="0" fontId="0" fillId="0" borderId="0" xfId="0" applyNumberFormat="1" applyProtection="1"/>
    <xf numFmtId="14" fontId="0" fillId="0" borderId="0" xfId="0" applyNumberFormat="1" applyProtection="1"/>
    <xf numFmtId="0" fontId="0" fillId="0" borderId="0" xfId="0" applyFill="1" applyBorder="1" applyAlignment="1" applyProtection="1">
      <alignment horizontal="center" vertical="center"/>
    </xf>
    <xf numFmtId="9" fontId="0" fillId="0" borderId="0" xfId="1" applyFont="1" applyFill="1" applyBorder="1" applyAlignment="1" applyProtection="1">
      <alignment horizontal="center" vertical="center"/>
    </xf>
    <xf numFmtId="0" fontId="17" fillId="17" borderId="30" xfId="0" applyFont="1" applyFill="1" applyBorder="1" applyAlignment="1">
      <alignment horizontal="left" vertical="center" wrapText="1"/>
    </xf>
    <xf numFmtId="0" fontId="17" fillId="17" borderId="88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left" vertical="center" wrapText="1"/>
    </xf>
    <xf numFmtId="0" fontId="19" fillId="0" borderId="89" xfId="0" applyFont="1" applyFill="1" applyBorder="1" applyAlignment="1">
      <alignment horizontal="left" vertical="center" wrapText="1"/>
    </xf>
    <xf numFmtId="0" fontId="19" fillId="0" borderId="45" xfId="0" applyFont="1" applyFill="1" applyBorder="1" applyAlignment="1">
      <alignment horizontal="left" vertical="center" wrapText="1"/>
    </xf>
    <xf numFmtId="0" fontId="19" fillId="0" borderId="55" xfId="0" applyFont="1" applyFill="1" applyBorder="1" applyAlignment="1">
      <alignment horizontal="left" vertical="center" wrapText="1"/>
    </xf>
    <xf numFmtId="0" fontId="19" fillId="18" borderId="32" xfId="0" applyFont="1" applyFill="1" applyBorder="1" applyAlignment="1">
      <alignment horizontal="left" vertical="center" wrapText="1"/>
    </xf>
    <xf numFmtId="0" fontId="19" fillId="18" borderId="33" xfId="0" applyFont="1" applyFill="1" applyBorder="1" applyAlignment="1">
      <alignment horizontal="left" vertical="center" wrapText="1"/>
    </xf>
    <xf numFmtId="0" fontId="19" fillId="18" borderId="41" xfId="0" applyFont="1" applyFill="1" applyBorder="1" applyAlignment="1">
      <alignment horizontal="left" vertical="center" wrapText="1"/>
    </xf>
    <xf numFmtId="0" fontId="19" fillId="18" borderId="35" xfId="0" applyFont="1" applyFill="1" applyBorder="1" applyAlignment="1">
      <alignment horizontal="left" vertical="center" wrapText="1"/>
    </xf>
    <xf numFmtId="0" fontId="19" fillId="18" borderId="36" xfId="0" applyFont="1" applyFill="1" applyBorder="1" applyAlignment="1">
      <alignment horizontal="left" vertical="center" wrapText="1"/>
    </xf>
    <xf numFmtId="0" fontId="19" fillId="18" borderId="37" xfId="0" applyFont="1" applyFill="1" applyBorder="1" applyAlignment="1">
      <alignment horizontal="left" vertical="center" wrapText="1"/>
    </xf>
    <xf numFmtId="0" fontId="19" fillId="18" borderId="54" xfId="0" applyFont="1" applyFill="1" applyBorder="1" applyAlignment="1">
      <alignment horizontal="left" vertical="center" wrapText="1"/>
    </xf>
    <xf numFmtId="0" fontId="19" fillId="18" borderId="44" xfId="0" applyFont="1" applyFill="1" applyBorder="1" applyAlignment="1">
      <alignment horizontal="left" vertical="center" wrapText="1"/>
    </xf>
    <xf numFmtId="0" fontId="19" fillId="18" borderId="17" xfId="0" applyFont="1" applyFill="1" applyBorder="1" applyAlignment="1">
      <alignment horizontal="left" vertical="center" wrapText="1"/>
    </xf>
    <xf numFmtId="0" fontId="19" fillId="0" borderId="32" xfId="0" applyFont="1" applyFill="1" applyBorder="1" applyAlignment="1">
      <alignment horizontal="left" vertical="center" wrapText="1"/>
    </xf>
    <xf numFmtId="0" fontId="19" fillId="0" borderId="33" xfId="0" applyFont="1" applyFill="1" applyBorder="1" applyAlignment="1">
      <alignment horizontal="left" vertical="center" wrapText="1"/>
    </xf>
    <xf numFmtId="0" fontId="19" fillId="0" borderId="41" xfId="0" applyFont="1" applyFill="1" applyBorder="1" applyAlignment="1">
      <alignment horizontal="left" vertical="center" wrapText="1"/>
    </xf>
    <xf numFmtId="0" fontId="19" fillId="0" borderId="35" xfId="0" applyFont="1" applyFill="1" applyBorder="1" applyAlignment="1">
      <alignment horizontal="left" vertical="center" wrapText="1"/>
    </xf>
    <xf numFmtId="0" fontId="19" fillId="0" borderId="36" xfId="0" applyFont="1" applyFill="1" applyBorder="1" applyAlignment="1">
      <alignment horizontal="left" vertical="center" wrapText="1"/>
    </xf>
    <xf numFmtId="0" fontId="19" fillId="0" borderId="37" xfId="0" applyFont="1" applyFill="1" applyBorder="1" applyAlignment="1">
      <alignment horizontal="left" vertical="center" wrapText="1"/>
    </xf>
    <xf numFmtId="0" fontId="19" fillId="0" borderId="54" xfId="0" applyFont="1" applyFill="1" applyBorder="1" applyAlignment="1">
      <alignment horizontal="left" vertical="center" wrapText="1"/>
    </xf>
    <xf numFmtId="0" fontId="19" fillId="0" borderId="44" xfId="0" applyFont="1" applyFill="1" applyBorder="1" applyAlignment="1">
      <alignment horizontal="lef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18" borderId="90" xfId="0" applyFont="1" applyFill="1" applyBorder="1" applyAlignment="1">
      <alignment horizontal="left" vertical="center" wrapText="1"/>
    </xf>
    <xf numFmtId="0" fontId="19" fillId="18" borderId="51" xfId="0" applyFont="1" applyFill="1" applyBorder="1" applyAlignment="1">
      <alignment horizontal="left" vertical="center" wrapText="1"/>
    </xf>
    <xf numFmtId="0" fontId="21" fillId="0" borderId="88" xfId="0" applyFont="1" applyFill="1" applyBorder="1" applyAlignment="1">
      <alignment horizontal="left" vertical="center" wrapText="1"/>
    </xf>
    <xf numFmtId="0" fontId="19" fillId="0" borderId="46" xfId="0" applyFont="1" applyFill="1" applyBorder="1" applyAlignment="1">
      <alignment horizontal="left" vertical="center" wrapText="1"/>
    </xf>
    <xf numFmtId="0" fontId="21" fillId="18" borderId="91" xfId="0" applyFont="1" applyFill="1" applyBorder="1" applyAlignment="1">
      <alignment horizontal="left" vertical="center" wrapText="1"/>
    </xf>
    <xf numFmtId="0" fontId="21" fillId="18" borderId="9" xfId="0" applyFont="1" applyFill="1" applyBorder="1" applyAlignment="1">
      <alignment horizontal="left" vertical="center" wrapText="1"/>
    </xf>
    <xf numFmtId="0" fontId="21" fillId="18" borderId="21" xfId="0" applyFont="1" applyFill="1" applyBorder="1" applyAlignment="1">
      <alignment horizontal="left" vertical="center" wrapText="1"/>
    </xf>
    <xf numFmtId="0" fontId="23" fillId="17" borderId="69" xfId="0" applyFont="1" applyFill="1" applyBorder="1" applyAlignment="1">
      <alignment horizontal="center"/>
    </xf>
    <xf numFmtId="0" fontId="23" fillId="17" borderId="78" xfId="0" applyFont="1" applyFill="1" applyBorder="1" applyAlignment="1">
      <alignment horizontal="center"/>
    </xf>
    <xf numFmtId="0" fontId="23" fillId="17" borderId="79" xfId="0" applyFont="1" applyFill="1" applyBorder="1" applyAlignment="1">
      <alignment horizontal="center"/>
    </xf>
    <xf numFmtId="0" fontId="24" fillId="0" borderId="34" xfId="0" applyFont="1" applyFill="1" applyBorder="1" applyAlignment="1">
      <alignment horizontal="left" vertical="center" wrapText="1"/>
    </xf>
    <xf numFmtId="0" fontId="24" fillId="0" borderId="37" xfId="0" applyFont="1" applyFill="1" applyBorder="1" applyAlignment="1">
      <alignment horizontal="left" vertical="center" wrapText="1"/>
    </xf>
    <xf numFmtId="0" fontId="24" fillId="0" borderId="17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 wrapText="1"/>
    </xf>
    <xf numFmtId="0" fontId="19" fillId="0" borderId="40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43" xfId="0" applyFont="1" applyFill="1" applyBorder="1" applyAlignment="1">
      <alignment horizontal="left" vertical="center" wrapText="1"/>
    </xf>
    <xf numFmtId="0" fontId="19" fillId="0" borderId="42" xfId="0" applyFont="1" applyFill="1" applyBorder="1" applyAlignment="1">
      <alignment horizontal="left" vertical="center" wrapText="1"/>
    </xf>
    <xf numFmtId="0" fontId="19" fillId="0" borderId="87" xfId="0" applyFont="1" applyFill="1" applyBorder="1" applyAlignment="1">
      <alignment horizontal="left" vertical="center" wrapText="1"/>
    </xf>
    <xf numFmtId="0" fontId="0" fillId="6" borderId="3" xfId="0" applyNumberFormat="1" applyFill="1" applyBorder="1" applyProtection="1">
      <protection locked="0"/>
    </xf>
    <xf numFmtId="49" fontId="5" fillId="6" borderId="14" xfId="0" applyNumberFormat="1" applyFont="1" applyFill="1" applyBorder="1" applyAlignment="1" applyProtection="1">
      <alignment horizontal="center" vertical="top"/>
      <protection locked="0"/>
    </xf>
    <xf numFmtId="164" fontId="3" fillId="0" borderId="22" xfId="0" applyNumberFormat="1" applyFont="1" applyFill="1" applyBorder="1" applyAlignment="1" applyProtection="1">
      <alignment horizontal="center"/>
      <protection locked="0"/>
    </xf>
    <xf numFmtId="164" fontId="3" fillId="0" borderId="23" xfId="0" applyNumberFormat="1" applyFont="1" applyFill="1" applyBorder="1" applyAlignment="1" applyProtection="1">
      <alignment horizontal="center"/>
      <protection locked="0"/>
    </xf>
    <xf numFmtId="164" fontId="3" fillId="0" borderId="26" xfId="0" applyNumberFormat="1" applyFont="1" applyFill="1" applyBorder="1" applyAlignment="1" applyProtection="1">
      <alignment horizontal="center"/>
      <protection locked="0"/>
    </xf>
    <xf numFmtId="164" fontId="3" fillId="0" borderId="27" xfId="0" applyNumberFormat="1" applyFont="1" applyFill="1" applyBorder="1" applyAlignment="1" applyProtection="1">
      <alignment horizontal="center"/>
      <protection locked="0"/>
    </xf>
    <xf numFmtId="164" fontId="3" fillId="0" borderId="28" xfId="0" applyNumberFormat="1" applyFont="1" applyFill="1" applyBorder="1" applyAlignment="1" applyProtection="1">
      <alignment horizontal="center"/>
      <protection locked="0"/>
    </xf>
    <xf numFmtId="164" fontId="3" fillId="7" borderId="27" xfId="0" applyNumberFormat="1" applyFont="1" applyFill="1" applyBorder="1" applyAlignment="1" applyProtection="1">
      <alignment horizontal="center"/>
      <protection locked="0"/>
    </xf>
    <xf numFmtId="164" fontId="3" fillId="7" borderId="23" xfId="0" applyNumberFormat="1" applyFont="1" applyFill="1" applyBorder="1" applyAlignment="1" applyProtection="1">
      <alignment horizontal="center"/>
      <protection locked="0"/>
    </xf>
    <xf numFmtId="164" fontId="3" fillId="7" borderId="28" xfId="0" applyNumberFormat="1" applyFont="1" applyFill="1" applyBorder="1" applyAlignment="1" applyProtection="1">
      <alignment horizontal="center"/>
      <protection locked="0"/>
    </xf>
    <xf numFmtId="164" fontId="3" fillId="0" borderId="24" xfId="0" applyNumberFormat="1" applyFont="1" applyFill="1" applyBorder="1" applyAlignment="1" applyProtection="1">
      <alignment horizontal="center"/>
      <protection locked="0"/>
    </xf>
    <xf numFmtId="0" fontId="0" fillId="0" borderId="24" xfId="0" applyNumberFormat="1" applyBorder="1" applyProtection="1">
      <protection locked="0"/>
    </xf>
    <xf numFmtId="0" fontId="3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3" fillId="2" borderId="2" xfId="0" applyFont="1" applyFill="1" applyBorder="1" applyProtection="1"/>
    <xf numFmtId="0" fontId="3" fillId="2" borderId="0" xfId="0" applyFont="1" applyFill="1" applyBorder="1" applyProtection="1"/>
    <xf numFmtId="0" fontId="3" fillId="2" borderId="3" xfId="0" applyFont="1" applyFill="1" applyBorder="1" applyProtection="1"/>
    <xf numFmtId="0" fontId="9" fillId="4" borderId="4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11" fillId="5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3" fillId="4" borderId="7" xfId="0" applyFont="1" applyFill="1" applyBorder="1" applyAlignment="1" applyProtection="1">
      <alignment vertical="center"/>
    </xf>
    <xf numFmtId="0" fontId="3" fillId="4" borderId="8" xfId="0" applyFont="1" applyFill="1" applyBorder="1" applyAlignment="1" applyProtection="1">
      <alignment vertical="center"/>
    </xf>
    <xf numFmtId="0" fontId="0" fillId="5" borderId="8" xfId="0" applyFill="1" applyBorder="1" applyAlignment="1" applyProtection="1">
      <alignment vertical="center"/>
    </xf>
    <xf numFmtId="0" fontId="0" fillId="5" borderId="9" xfId="0" applyFill="1" applyBorder="1" applyAlignment="1" applyProtection="1">
      <alignment vertical="center"/>
    </xf>
    <xf numFmtId="0" fontId="4" fillId="2" borderId="13" xfId="0" applyFont="1" applyFill="1" applyBorder="1" applyAlignment="1" applyProtection="1">
      <alignment horizontal="center" vertical="top" wrapText="1"/>
    </xf>
    <xf numFmtId="49" fontId="4" fillId="3" borderId="13" xfId="0" applyNumberFormat="1" applyFont="1" applyFill="1" applyBorder="1" applyAlignment="1" applyProtection="1">
      <alignment horizontal="center" vertical="top" wrapText="1"/>
    </xf>
    <xf numFmtId="0" fontId="4" fillId="2" borderId="14" xfId="0" applyFont="1" applyFill="1" applyBorder="1" applyAlignment="1" applyProtection="1">
      <alignment horizontal="center" vertical="top" wrapText="1"/>
    </xf>
    <xf numFmtId="0" fontId="10" fillId="4" borderId="15" xfId="0" applyFont="1" applyFill="1" applyBorder="1" applyAlignment="1" applyProtection="1">
      <alignment horizontal="center" vertical="top" wrapText="1"/>
    </xf>
    <xf numFmtId="0" fontId="4" fillId="8" borderId="13" xfId="0" applyFont="1" applyFill="1" applyBorder="1" applyAlignment="1" applyProtection="1">
      <alignment horizontal="center" vertical="top" wrapText="1"/>
    </xf>
    <xf numFmtId="0" fontId="4" fillId="4" borderId="14" xfId="0" applyFont="1" applyFill="1" applyBorder="1" applyAlignment="1" applyProtection="1">
      <alignment horizontal="center" vertical="top" wrapText="1"/>
    </xf>
    <xf numFmtId="0" fontId="4" fillId="4" borderId="16" xfId="0" applyFont="1" applyFill="1" applyBorder="1" applyAlignment="1" applyProtection="1">
      <alignment horizontal="center" vertical="top" wrapText="1"/>
    </xf>
    <xf numFmtId="0" fontId="4" fillId="4" borderId="13" xfId="0" applyFont="1" applyFill="1" applyBorder="1" applyAlignment="1" applyProtection="1">
      <alignment horizontal="center" vertical="top" wrapText="1"/>
    </xf>
    <xf numFmtId="0" fontId="4" fillId="4" borderId="17" xfId="0" applyFont="1" applyFill="1" applyBorder="1" applyAlignment="1" applyProtection="1">
      <alignment horizontal="center" vertical="top" wrapText="1"/>
    </xf>
    <xf numFmtId="49" fontId="6" fillId="0" borderId="22" xfId="0" applyNumberFormat="1" applyFont="1" applyFill="1" applyBorder="1" applyAlignment="1" applyProtection="1">
      <alignment horizontal="left"/>
    </xf>
    <xf numFmtId="49" fontId="6" fillId="0" borderId="23" xfId="0" applyNumberFormat="1" applyFont="1" applyFill="1" applyBorder="1" applyAlignment="1" applyProtection="1">
      <alignment horizontal="left"/>
    </xf>
    <xf numFmtId="0" fontId="9" fillId="0" borderId="23" xfId="0" applyFont="1" applyFill="1" applyBorder="1" applyProtection="1"/>
    <xf numFmtId="49" fontId="3" fillId="0" borderId="23" xfId="0" applyNumberFormat="1" applyFont="1" applyFill="1" applyBorder="1" applyProtection="1"/>
    <xf numFmtId="0" fontId="3" fillId="0" borderId="23" xfId="0" applyFont="1" applyFill="1" applyBorder="1" applyProtection="1"/>
    <xf numFmtId="0" fontId="3" fillId="0" borderId="24" xfId="0" applyFont="1" applyFill="1" applyBorder="1" applyProtection="1"/>
    <xf numFmtId="0" fontId="9" fillId="0" borderId="22" xfId="0" applyFont="1" applyFill="1" applyBorder="1" applyAlignment="1" applyProtection="1">
      <alignment horizontal="center"/>
    </xf>
    <xf numFmtId="0" fontId="3" fillId="1" borderId="23" xfId="0" applyFont="1" applyFill="1" applyBorder="1" applyAlignment="1" applyProtection="1">
      <alignment horizontal="center"/>
    </xf>
    <xf numFmtId="0" fontId="3" fillId="0" borderId="24" xfId="0" applyFont="1" applyFill="1" applyBorder="1" applyAlignment="1" applyProtection="1">
      <alignment horizontal="center"/>
    </xf>
    <xf numFmtId="0" fontId="9" fillId="0" borderId="22" xfId="0" applyFont="1" applyFill="1" applyBorder="1" applyAlignment="1" applyProtection="1">
      <alignment horizontal="left"/>
    </xf>
    <xf numFmtId="0" fontId="3" fillId="0" borderId="25" xfId="0" applyFont="1" applyFill="1" applyBorder="1" applyAlignment="1" applyProtection="1">
      <alignment horizontal="center"/>
    </xf>
    <xf numFmtId="0" fontId="3" fillId="0" borderId="29" xfId="0" applyFont="1" applyFill="1" applyBorder="1" applyProtection="1"/>
    <xf numFmtId="0" fontId="4" fillId="0" borderId="18" xfId="0" applyFont="1" applyFill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7" borderId="20" xfId="0" applyFont="1" applyFill="1" applyBorder="1" applyAlignment="1" applyProtection="1">
      <alignment horizontal="center" vertical="center"/>
    </xf>
    <xf numFmtId="0" fontId="1" fillId="7" borderId="19" xfId="0" applyFont="1" applyFill="1" applyBorder="1" applyAlignment="1" applyProtection="1">
      <alignment horizontal="center" vertical="center"/>
    </xf>
    <xf numFmtId="0" fontId="1" fillId="7" borderId="16" xfId="0" applyFont="1" applyFill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7" fillId="5" borderId="0" xfId="0" applyFont="1" applyFill="1" applyAlignment="1" applyProtection="1"/>
    <xf numFmtId="0" fontId="4" fillId="4" borderId="10" xfId="0" applyFont="1" applyFill="1" applyBorder="1" applyAlignment="1" applyProtection="1">
      <alignment horizontal="center" vertical="top" wrapText="1"/>
    </xf>
    <xf numFmtId="0" fontId="4" fillId="4" borderId="15" xfId="0" applyFont="1" applyFill="1" applyBorder="1" applyAlignment="1" applyProtection="1">
      <alignment horizontal="center" vertical="top" wrapText="1"/>
    </xf>
    <xf numFmtId="49" fontId="7" fillId="0" borderId="22" xfId="0" applyNumberFormat="1" applyFont="1" applyBorder="1" applyAlignment="1" applyProtection="1">
      <alignment horizontal="center"/>
    </xf>
    <xf numFmtId="0" fontId="7" fillId="5" borderId="5" xfId="0" applyFont="1" applyFill="1" applyBorder="1" applyAlignment="1" applyProtection="1"/>
    <xf numFmtId="0" fontId="4" fillId="4" borderId="12" xfId="0" applyFont="1" applyFill="1" applyBorder="1" applyAlignment="1" applyProtection="1">
      <alignment horizontal="center" vertical="top" wrapText="1"/>
    </xf>
    <xf numFmtId="49" fontId="7" fillId="0" borderId="24" xfId="0" applyNumberFormat="1" applyFont="1" applyBorder="1" applyAlignment="1" applyProtection="1">
      <alignment horizontal="center"/>
    </xf>
    <xf numFmtId="49" fontId="2" fillId="2" borderId="0" xfId="0" applyNumberFormat="1" applyFont="1" applyFill="1" applyBorder="1" applyProtection="1"/>
    <xf numFmtId="49" fontId="4" fillId="2" borderId="13" xfId="0" applyNumberFormat="1" applyFont="1" applyFill="1" applyBorder="1" applyAlignment="1" applyProtection="1">
      <alignment horizontal="center" vertical="top" wrapText="1"/>
    </xf>
    <xf numFmtId="0" fontId="0" fillId="19" borderId="42" xfId="0" applyFont="1" applyFill="1" applyBorder="1" applyAlignment="1">
      <alignment horizontal="right" vertical="center"/>
    </xf>
    <xf numFmtId="0" fontId="0" fillId="19" borderId="36" xfId="0" applyFill="1" applyBorder="1" applyAlignment="1">
      <alignment horizontal="center" vertical="center"/>
    </xf>
    <xf numFmtId="9" fontId="0" fillId="19" borderId="37" xfId="1" applyFont="1" applyFill="1" applyBorder="1" applyAlignment="1">
      <alignment horizontal="center" vertical="center"/>
    </xf>
    <xf numFmtId="0" fontId="0" fillId="19" borderId="33" xfId="0" applyFill="1" applyBorder="1" applyAlignment="1">
      <alignment horizontal="center" vertical="center"/>
    </xf>
    <xf numFmtId="0" fontId="1" fillId="13" borderId="71" xfId="0" applyFont="1" applyFill="1" applyBorder="1" applyAlignment="1" applyProtection="1">
      <alignment horizontal="center" vertical="center"/>
    </xf>
    <xf numFmtId="165" fontId="1" fillId="0" borderId="0" xfId="1" applyNumberFormat="1" applyFont="1" applyBorder="1" applyAlignment="1" applyProtection="1">
      <alignment horizontal="center" vertical="center"/>
    </xf>
    <xf numFmtId="165" fontId="1" fillId="0" borderId="92" xfId="1" applyNumberFormat="1" applyFont="1" applyBorder="1" applyAlignment="1" applyProtection="1">
      <alignment horizontal="center" vertical="center"/>
    </xf>
    <xf numFmtId="0" fontId="19" fillId="18" borderId="49" xfId="0" applyFont="1" applyFill="1" applyBorder="1" applyAlignment="1">
      <alignment horizontal="left" vertical="center" wrapText="1"/>
    </xf>
    <xf numFmtId="0" fontId="19" fillId="18" borderId="9" xfId="0" applyFont="1" applyFill="1" applyBorder="1" applyAlignment="1">
      <alignment horizontal="left" vertical="center" wrapText="1"/>
    </xf>
    <xf numFmtId="9" fontId="0" fillId="0" borderId="0" xfId="1" applyFont="1"/>
    <xf numFmtId="0" fontId="19" fillId="18" borderId="34" xfId="0" applyFont="1" applyFill="1" applyBorder="1" applyAlignment="1">
      <alignment horizontal="left" vertical="center" wrapText="1"/>
    </xf>
    <xf numFmtId="0" fontId="19" fillId="18" borderId="85" xfId="0" applyFont="1" applyFill="1" applyBorder="1" applyAlignment="1">
      <alignment horizontal="left" vertical="center" wrapText="1"/>
    </xf>
    <xf numFmtId="0" fontId="19" fillId="0" borderId="88" xfId="0" applyFont="1" applyFill="1" applyBorder="1" applyAlignment="1">
      <alignment horizontal="left" vertical="center" wrapText="1"/>
    </xf>
    <xf numFmtId="9" fontId="12" fillId="0" borderId="30" xfId="0" applyNumberFormat="1" applyFont="1" applyFill="1" applyBorder="1" applyAlignment="1" applyProtection="1">
      <alignment horizontal="center" vertical="center" wrapText="1"/>
    </xf>
    <xf numFmtId="0" fontId="4" fillId="7" borderId="11" xfId="0" applyFont="1" applyFill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4" fillId="0" borderId="10" xfId="0" applyFont="1" applyFill="1" applyBorder="1" applyAlignment="1" applyProtection="1">
      <alignment horizontal="center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165" fontId="1" fillId="0" borderId="66" xfId="1" applyNumberFormat="1" applyFont="1" applyBorder="1" applyAlignment="1" applyProtection="1">
      <alignment horizontal="center" vertical="center"/>
    </xf>
    <xf numFmtId="165" fontId="1" fillId="0" borderId="68" xfId="1" applyNumberFormat="1" applyFont="1" applyBorder="1" applyAlignment="1" applyProtection="1">
      <alignment horizontal="center" vertical="center"/>
    </xf>
    <xf numFmtId="165" fontId="1" fillId="0" borderId="38" xfId="1" applyNumberFormat="1" applyFont="1" applyBorder="1" applyAlignment="1" applyProtection="1">
      <alignment horizontal="center" vertical="center"/>
    </xf>
    <xf numFmtId="165" fontId="1" fillId="0" borderId="39" xfId="1" applyNumberFormat="1" applyFont="1" applyBorder="1" applyAlignment="1" applyProtection="1">
      <alignment horizontal="center" vertical="center"/>
    </xf>
    <xf numFmtId="0" fontId="1" fillId="15" borderId="69" xfId="0" applyFont="1" applyFill="1" applyBorder="1" applyAlignment="1" applyProtection="1">
      <alignment horizontal="center" vertical="center"/>
      <protection locked="0"/>
    </xf>
    <xf numFmtId="0" fontId="1" fillId="15" borderId="78" xfId="0" applyFont="1" applyFill="1" applyBorder="1" applyAlignment="1" applyProtection="1">
      <alignment horizontal="center" vertical="center"/>
      <protection locked="0"/>
    </xf>
    <xf numFmtId="0" fontId="1" fillId="15" borderId="79" xfId="0" applyFont="1" applyFill="1" applyBorder="1" applyAlignment="1" applyProtection="1">
      <alignment horizontal="center" vertical="center"/>
      <protection locked="0"/>
    </xf>
    <xf numFmtId="0" fontId="1" fillId="15" borderId="4" xfId="0" applyFont="1" applyFill="1" applyBorder="1" applyAlignment="1" applyProtection="1">
      <alignment horizontal="center" vertical="center"/>
      <protection locked="0"/>
    </xf>
    <xf numFmtId="0" fontId="1" fillId="15" borderId="0" xfId="0" applyFont="1" applyFill="1" applyBorder="1" applyAlignment="1" applyProtection="1">
      <alignment horizontal="center" vertical="center"/>
      <protection locked="0"/>
    </xf>
    <xf numFmtId="0" fontId="1" fillId="15" borderId="5" xfId="0" applyFont="1" applyFill="1" applyBorder="1" applyAlignment="1" applyProtection="1">
      <alignment horizontal="center" vertical="center"/>
      <protection locked="0"/>
    </xf>
    <xf numFmtId="0" fontId="1" fillId="15" borderId="80" xfId="0" applyFont="1" applyFill="1" applyBorder="1" applyAlignment="1" applyProtection="1">
      <alignment horizontal="center" vertical="center"/>
      <protection locked="0"/>
    </xf>
    <xf numFmtId="0" fontId="1" fillId="15" borderId="58" xfId="0" applyFont="1" applyFill="1" applyBorder="1" applyAlignment="1" applyProtection="1">
      <alignment horizontal="center" vertical="center"/>
      <protection locked="0"/>
    </xf>
    <xf numFmtId="0" fontId="1" fillId="15" borderId="34" xfId="0" applyFont="1" applyFill="1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21" fillId="18" borderId="38" xfId="0" applyFont="1" applyFill="1" applyBorder="1" applyAlignment="1">
      <alignment horizontal="center" vertical="center" wrapText="1"/>
    </xf>
    <xf numFmtId="0" fontId="21" fillId="18" borderId="39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9" fillId="18" borderId="48" xfId="0" applyFont="1" applyFill="1" applyBorder="1" applyAlignment="1">
      <alignment horizontal="center" vertical="center" wrapText="1"/>
    </xf>
    <xf numFmtId="0" fontId="19" fillId="18" borderId="39" xfId="0" applyFont="1" applyFill="1" applyBorder="1" applyAlignment="1">
      <alignment horizontal="center" vertical="center" wrapText="1"/>
    </xf>
    <xf numFmtId="0" fontId="22" fillId="18" borderId="6" xfId="2" applyFont="1" applyFill="1" applyBorder="1" applyAlignment="1">
      <alignment horizontal="center" vertical="center" wrapText="1"/>
    </xf>
    <xf numFmtId="0" fontId="22" fillId="18" borderId="15" xfId="2" applyFont="1" applyFill="1" applyBorder="1" applyAlignment="1">
      <alignment horizontal="center" vertical="center" wrapText="1"/>
    </xf>
    <xf numFmtId="0" fontId="18" fillId="18" borderId="38" xfId="0" applyFont="1" applyFill="1" applyBorder="1" applyAlignment="1">
      <alignment horizontal="left" vertical="center" wrapText="1"/>
    </xf>
    <xf numFmtId="0" fontId="18" fillId="18" borderId="48" xfId="0" applyFont="1" applyFill="1" applyBorder="1" applyAlignment="1">
      <alignment horizontal="left" vertical="center" wrapText="1"/>
    </xf>
    <xf numFmtId="0" fontId="18" fillId="18" borderId="39" xfId="0" applyFont="1" applyFill="1" applyBorder="1" applyAlignment="1">
      <alignment horizontal="left" vertical="center" wrapText="1"/>
    </xf>
    <xf numFmtId="0" fontId="20" fillId="0" borderId="48" xfId="0" applyFont="1" applyFill="1" applyBorder="1" applyAlignment="1">
      <alignment horizontal="left" vertical="center" wrapText="1"/>
    </xf>
    <xf numFmtId="0" fontId="20" fillId="0" borderId="39" xfId="0" applyFont="1" applyFill="1" applyBorder="1" applyAlignment="1">
      <alignment horizontal="left" vertical="center" wrapText="1"/>
    </xf>
    <xf numFmtId="0" fontId="20" fillId="18" borderId="38" xfId="0" applyFont="1" applyFill="1" applyBorder="1" applyAlignment="1">
      <alignment horizontal="left" vertical="center" wrapText="1"/>
    </xf>
    <xf numFmtId="0" fontId="20" fillId="18" borderId="48" xfId="0" applyFont="1" applyFill="1" applyBorder="1" applyAlignment="1">
      <alignment horizontal="left" vertical="center" wrapText="1"/>
    </xf>
    <xf numFmtId="0" fontId="20" fillId="18" borderId="39" xfId="0" applyFont="1" applyFill="1" applyBorder="1" applyAlignment="1">
      <alignment horizontal="left" vertical="center" wrapText="1"/>
    </xf>
    <xf numFmtId="0" fontId="20" fillId="0" borderId="38" xfId="0" applyFont="1" applyFill="1" applyBorder="1" applyAlignment="1">
      <alignment horizontal="left" vertical="center" wrapText="1"/>
    </xf>
    <xf numFmtId="0" fontId="21" fillId="18" borderId="48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2018</a:t>
            </a:r>
            <a:r>
              <a:rPr lang="en-US" baseline="0"/>
              <a:t> % Completed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(Summary!$B$3,Summary!$B$9,Summary!$B$13,Summary!$B$19)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(Summary!$E$3,Summary!$E$9,Summary!$E$13,Summary!$E$19)</c:f>
              <c:numCache>
                <c:formatCode>0%</c:formatCode>
                <c:ptCount val="4"/>
                <c:pt idx="0">
                  <c:v>0.81132075471698117</c:v>
                </c:pt>
                <c:pt idx="1">
                  <c:v>0.84716157205240172</c:v>
                </c:pt>
                <c:pt idx="2">
                  <c:v>0.7133757961783439</c:v>
                </c:pt>
                <c:pt idx="3">
                  <c:v>0.5357142857142857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D-41B1-8433-6568A012B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18260000"/>
        <c:axId val="318261312"/>
      </c:barChart>
      <c:catAx>
        <c:axId val="31826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261312"/>
        <c:crosses val="autoZero"/>
        <c:auto val="1"/>
        <c:lblAlgn val="ctr"/>
        <c:lblOffset val="100"/>
        <c:noMultiLvlLbl val="0"/>
      </c:catAx>
      <c:valAx>
        <c:axId val="3182613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26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By June 30, 2018 </a:t>
            </a:r>
          </a:p>
          <a:p>
            <a:pPr>
              <a:defRPr/>
            </a:pPr>
            <a:r>
              <a:rPr lang="en-US"/>
              <a:t>%Completed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(Summary!$B$27,Summary!$B$33,Summary!$B$37,Summary!$B$43)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Biological Assessments</c:v>
                </c:pt>
              </c:strCache>
            </c:strRef>
          </c:cat>
          <c:val>
            <c:numRef>
              <c:f>(Summary!$E$27,Summary!$E$33,Summary!$E$37,Summary!$E$43)</c:f>
              <c:numCache>
                <c:formatCode>0%</c:formatCode>
                <c:ptCount val="4"/>
                <c:pt idx="0">
                  <c:v>1.0815217391304348</c:v>
                </c:pt>
                <c:pt idx="1">
                  <c:v>1.0921052631578947</c:v>
                </c:pt>
                <c:pt idx="2">
                  <c:v>1.0634920634920635</c:v>
                </c:pt>
                <c:pt idx="3">
                  <c:v>0.90625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AA-4309-92C0-705AA93B0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18485528"/>
        <c:axId val="318482576"/>
      </c:barChart>
      <c:catAx>
        <c:axId val="318485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482576"/>
        <c:crosses val="autoZero"/>
        <c:auto val="1"/>
        <c:lblAlgn val="ctr"/>
        <c:lblOffset val="100"/>
        <c:noMultiLvlLbl val="0"/>
      </c:catAx>
      <c:valAx>
        <c:axId val="31848257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485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2018 % Completed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(Summary!$B$4,Summary!$B$5,Summary!$B$6,Summary!$B$7,Summary!$B$8,Summary!$B$10,Summary!$B$11,Summary!$B$12,Summary!$B$13,Summary!$B$20,Summary!$B$21,Summary!$B$22,Summary!$B$23)</c15:sqref>
                  </c15:fullRef>
                </c:ext>
              </c:extLst>
              <c:f>(Summary!$B$4,Summary!$B$5,Summary!$B$7,Summary!$B$8,Summary!$B$10,Summary!$B$11,Summary!$B$12,Summary!$B$13,Summary!$B$20,Summary!$B$21,Summary!$B$22,Summary!$B$23)</c:f>
              <c:strCache>
                <c:ptCount val="12"/>
                <c:pt idx="0">
                  <c:v>Kits (A,B,C,D)</c:v>
                </c:pt>
                <c:pt idx="1">
                  <c:v>Metals</c:v>
                </c:pt>
                <c:pt idx="2">
                  <c:v>Pesticides</c:v>
                </c:pt>
                <c:pt idx="3">
                  <c:v>Tracers</c:v>
                </c:pt>
                <c:pt idx="4">
                  <c:v>Bacteria Freshwater Suite</c:v>
                </c:pt>
                <c:pt idx="5">
                  <c:v>Bacteria Class 2 Suite</c:v>
                </c:pt>
                <c:pt idx="6">
                  <c:v>Bacteria Class 3M Suite</c:v>
                </c:pt>
                <c:pt idx="7">
                  <c:v>Molecular</c:v>
                </c:pt>
                <c:pt idx="8">
                  <c:v>LVI</c:v>
                </c:pt>
                <c:pt idx="9">
                  <c:v>SCI</c:v>
                </c:pt>
                <c:pt idx="10">
                  <c:v>RPS</c:v>
                </c:pt>
                <c:pt idx="11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(Summary!$E$4,Summary!$E$5,Summary!$E$6,Summary!$E$7,Summary!$E$8,Summary!$E$10,Summary!$E$11,Summary!$E$12,Summary!$E$13,Summary!$E$20,Summary!$E$21,Summary!$E$22,Summary!$E$23)</c15:sqref>
                  </c15:fullRef>
                </c:ext>
              </c:extLst>
              <c:f>(Summary!$E$4,Summary!$E$5,Summary!$E$7,Summary!$E$8,Summary!$E$10,Summary!$E$11,Summary!$E$12,Summary!$E$13,Summary!$E$20,Summary!$E$21,Summary!$E$22,Summary!$E$23)</c:f>
              <c:numCache>
                <c:formatCode>0%</c:formatCode>
                <c:ptCount val="12"/>
                <c:pt idx="0">
                  <c:v>0.83644859813084116</c:v>
                </c:pt>
                <c:pt idx="1">
                  <c:v>0.85263157894736841</c:v>
                </c:pt>
                <c:pt idx="2">
                  <c:v>0.7</c:v>
                </c:pt>
                <c:pt idx="3">
                  <c:v>0.77380952380952384</c:v>
                </c:pt>
                <c:pt idx="4">
                  <c:v>0.83253588516746413</c:v>
                </c:pt>
                <c:pt idx="5">
                  <c:v>1</c:v>
                </c:pt>
                <c:pt idx="6">
                  <c:v>1</c:v>
                </c:pt>
                <c:pt idx="7">
                  <c:v>0.7133757961783439</c:v>
                </c:pt>
                <c:pt idx="8">
                  <c:v>1</c:v>
                </c:pt>
                <c:pt idx="9">
                  <c:v>0.33333333333333331</c:v>
                </c:pt>
                <c:pt idx="10">
                  <c:v>0.52631578947368418</c:v>
                </c:pt>
                <c:pt idx="11">
                  <c:v>0.52631578947368418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00-49B2-9C84-6AEF32ED2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58874776"/>
        <c:axId val="658881336"/>
      </c:barChart>
      <c:catAx>
        <c:axId val="658874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881336"/>
        <c:crosses val="autoZero"/>
        <c:auto val="1"/>
        <c:lblAlgn val="ctr"/>
        <c:lblOffset val="100"/>
        <c:noMultiLvlLbl val="0"/>
      </c:catAx>
      <c:valAx>
        <c:axId val="65888133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874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By June 30, 2018 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%Completed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(Summary!$B$28,Summary!$B$29,Summary!$B$30,Summary!$B$31,Summary!$B$32,Summary!$B$34,Summary!$B$35,Summary!$B$36,Summary!$B$37,Summary!$B$44,Summary!$B$45,Summary!$B$46,Summary!$B$47)</c15:sqref>
                  </c15:fullRef>
                </c:ext>
              </c:extLst>
              <c:f>(Summary!$B$28,Summary!$B$29,Summary!$B$31,Summary!$B$32,Summary!$B$34,Summary!$B$35,Summary!$B$36,Summary!$B$37,Summary!$B$44,Summary!$B$45,Summary!$B$46,Summary!$B$47)</c:f>
              <c:strCache>
                <c:ptCount val="12"/>
                <c:pt idx="0">
                  <c:v>Kits (A,B,C,D)</c:v>
                </c:pt>
                <c:pt idx="1">
                  <c:v>Metals</c:v>
                </c:pt>
                <c:pt idx="2">
                  <c:v>Pesticides</c:v>
                </c:pt>
                <c:pt idx="3">
                  <c:v>Tracers</c:v>
                </c:pt>
                <c:pt idx="4">
                  <c:v>Bacteria Freshwater Suite</c:v>
                </c:pt>
                <c:pt idx="5">
                  <c:v>Bacteria Class 2 Suite</c:v>
                </c:pt>
                <c:pt idx="6">
                  <c:v>Bacteria Class 3M Suite</c:v>
                </c:pt>
                <c:pt idx="7">
                  <c:v>Molecular</c:v>
                </c:pt>
                <c:pt idx="8">
                  <c:v>LVI</c:v>
                </c:pt>
                <c:pt idx="9">
                  <c:v>SCI</c:v>
                </c:pt>
                <c:pt idx="10">
                  <c:v>RPS</c:v>
                </c:pt>
                <c:pt idx="11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(Summary!$E$28,Summary!$E$29,Summary!$E$30,Summary!$E$31,Summary!$E$32,Summary!$E$34,Summary!$E$35,Summary!$E$36,Summary!$E$37,Summary!$E$44,Summary!$E$45,Summary!$E$46,Summary!$E$47)</c15:sqref>
                  </c15:fullRef>
                </c:ext>
              </c:extLst>
              <c:f>(Summary!$E$28,Summary!$E$29,Summary!$E$31,Summary!$E$32,Summary!$E$34,Summary!$E$35,Summary!$E$36,Summary!$E$37,Summary!$E$44,Summary!$E$45,Summary!$E$46,Summary!$E$47)</c:f>
              <c:numCache>
                <c:formatCode>0%</c:formatCode>
                <c:ptCount val="12"/>
                <c:pt idx="0">
                  <c:v>1.0875912408759123</c:v>
                </c:pt>
                <c:pt idx="1">
                  <c:v>1.0634920634920635</c:v>
                </c:pt>
                <c:pt idx="2">
                  <c:v>1</c:v>
                </c:pt>
                <c:pt idx="3">
                  <c:v>1.0714285714285714</c:v>
                </c:pt>
                <c:pt idx="4">
                  <c:v>1.0735294117647058</c:v>
                </c:pt>
                <c:pt idx="5">
                  <c:v>1.3333333333333333</c:v>
                </c:pt>
                <c:pt idx="6">
                  <c:v>1</c:v>
                </c:pt>
                <c:pt idx="7">
                  <c:v>1.0634920634920635</c:v>
                </c:pt>
                <c:pt idx="8">
                  <c:v>1</c:v>
                </c:pt>
                <c:pt idx="9">
                  <c:v>0.8</c:v>
                </c:pt>
                <c:pt idx="10">
                  <c:v>0.90909090909090906</c:v>
                </c:pt>
                <c:pt idx="11">
                  <c:v>0.90909090909090906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DC-4A39-812A-A71A9651F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58933112"/>
        <c:axId val="658929176"/>
      </c:barChart>
      <c:catAx>
        <c:axId val="658933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929176"/>
        <c:crosses val="autoZero"/>
        <c:auto val="1"/>
        <c:lblAlgn val="ctr"/>
        <c:lblOffset val="100"/>
        <c:noMultiLvlLbl val="0"/>
      </c:catAx>
      <c:valAx>
        <c:axId val="65892917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933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45459</xdr:colOff>
      <xdr:row>2</xdr:row>
      <xdr:rowOff>188410</xdr:rowOff>
    </xdr:from>
    <xdr:ext cx="671081" cy="256737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CE71D745-1FA7-4A67-8A5F-FE90D5451560}"/>
            </a:ext>
          </a:extLst>
        </xdr:cNvPr>
        <xdr:cNvSpPr/>
      </xdr:nvSpPr>
      <xdr:spPr>
        <a:xfrm>
          <a:off x="16418934" y="931360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  <xdr:oneCellAnchor>
    <xdr:from>
      <xdr:col>39</xdr:col>
      <xdr:colOff>47840</xdr:colOff>
      <xdr:row>2</xdr:row>
      <xdr:rowOff>170575</xdr:rowOff>
    </xdr:from>
    <xdr:ext cx="671081" cy="256737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282DB31-4E66-4D88-871D-0A84C3CADA97}"/>
            </a:ext>
          </a:extLst>
        </xdr:cNvPr>
        <xdr:cNvSpPr/>
      </xdr:nvSpPr>
      <xdr:spPr>
        <a:xfrm>
          <a:off x="18821615" y="913525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2</a:t>
          </a:r>
        </a:p>
      </xdr:txBody>
    </xdr:sp>
    <xdr:clientData/>
  </xdr:oneCellAnchor>
  <xdr:oneCellAnchor>
    <xdr:from>
      <xdr:col>55</xdr:col>
      <xdr:colOff>43079</xdr:colOff>
      <xdr:row>2</xdr:row>
      <xdr:rowOff>193173</xdr:rowOff>
    </xdr:from>
    <xdr:ext cx="671081" cy="256737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077B0DC-5D67-42DB-A029-486F94F60C23}"/>
            </a:ext>
          </a:extLst>
        </xdr:cNvPr>
        <xdr:cNvSpPr/>
      </xdr:nvSpPr>
      <xdr:spPr>
        <a:xfrm>
          <a:off x="20950454" y="936123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371475</xdr:colOff>
      <xdr:row>1</xdr:row>
      <xdr:rowOff>4762</xdr:rowOff>
    </xdr:from>
    <xdr:to>
      <xdr:col>15</xdr:col>
      <xdr:colOff>9525</xdr:colOff>
      <xdr:row>23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AFFA728-FB0E-4072-8FA8-D128A98462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352424</xdr:colOff>
      <xdr:row>25</xdr:row>
      <xdr:rowOff>14287</xdr:rowOff>
    </xdr:from>
    <xdr:to>
      <xdr:col>15</xdr:col>
      <xdr:colOff>19049</xdr:colOff>
      <xdr:row>46</xdr:row>
      <xdr:rowOff>190500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512D75E-90FB-4D00-A6FE-49FE671B49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142874</xdr:colOff>
      <xdr:row>1</xdr:row>
      <xdr:rowOff>4761</xdr:rowOff>
    </xdr:from>
    <xdr:to>
      <xdr:col>24</xdr:col>
      <xdr:colOff>609599</xdr:colOff>
      <xdr:row>22</xdr:row>
      <xdr:rowOff>171449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9BE5877-20D1-4297-9202-64B76E31CB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114299</xdr:colOff>
      <xdr:row>25</xdr:row>
      <xdr:rowOff>14286</xdr:rowOff>
    </xdr:from>
    <xdr:to>
      <xdr:col>24</xdr:col>
      <xdr:colOff>600074</xdr:colOff>
      <xdr:row>46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2C7EB71-7DA9-4D14-9118-935F49E9B9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floridadep.sharepoint.com/dear/biology/overflow/SitePages/Home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/>
  <dimension ref="A1:BQ253"/>
  <sheetViews>
    <sheetView tabSelected="1" workbookViewId="0">
      <pane ySplit="3" topLeftCell="A4" activePane="bottomLeft" state="frozen"/>
      <selection pane="bottomLeft" activeCell="G260" sqref="G260"/>
    </sheetView>
  </sheetViews>
  <sheetFormatPr defaultRowHeight="15" x14ac:dyDescent="0.25"/>
  <cols>
    <col min="1" max="1" width="6.42578125" customWidth="1"/>
    <col min="3" max="3" width="16" customWidth="1"/>
    <col min="6" max="6" width="7" customWidth="1"/>
    <col min="10" max="10" width="22.140625" customWidth="1"/>
    <col min="11" max="11" width="6.42578125" customWidth="1"/>
    <col min="12" max="12" width="7.28515625" customWidth="1"/>
    <col min="13" max="13" width="27.85546875" customWidth="1"/>
    <col min="14" max="14" width="6.28515625" customWidth="1"/>
    <col min="15" max="15" width="9.85546875" customWidth="1"/>
    <col min="16" max="16" width="7.140625" customWidth="1"/>
    <col min="17" max="64" width="2" customWidth="1"/>
    <col min="65" max="66" width="8.5703125" customWidth="1"/>
    <col min="67" max="67" width="47" customWidth="1"/>
    <col min="68" max="68" width="16.42578125" customWidth="1"/>
    <col min="69" max="69" width="12.7109375" customWidth="1"/>
  </cols>
  <sheetData>
    <row r="1" spans="1:69" s="2" customFormat="1" x14ac:dyDescent="0.25">
      <c r="A1" s="246" t="s">
        <v>29</v>
      </c>
      <c r="B1" s="197"/>
      <c r="C1" s="197"/>
      <c r="D1" s="197"/>
      <c r="E1" s="197"/>
      <c r="F1" s="198"/>
      <c r="G1" s="199"/>
      <c r="H1" s="200"/>
      <c r="I1" s="201"/>
      <c r="J1" s="202"/>
      <c r="K1" s="203"/>
      <c r="L1" s="203"/>
      <c r="M1" s="204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  <c r="AT1" s="205"/>
      <c r="AU1" s="205"/>
      <c r="AV1" s="205"/>
      <c r="AW1" s="205"/>
      <c r="AX1" s="205"/>
      <c r="AY1" s="205"/>
      <c r="AZ1" s="205"/>
      <c r="BA1" s="205"/>
      <c r="BB1" s="205"/>
      <c r="BC1" s="205"/>
      <c r="BD1" s="205"/>
      <c r="BE1" s="205"/>
      <c r="BF1" s="205"/>
      <c r="BG1" s="205"/>
      <c r="BH1" s="205"/>
      <c r="BI1" s="205"/>
      <c r="BJ1" s="205"/>
      <c r="BK1" s="205"/>
      <c r="BL1" s="205"/>
      <c r="BM1" s="239"/>
      <c r="BN1" s="243"/>
      <c r="BO1" s="185"/>
      <c r="BP1" s="185"/>
      <c r="BQ1" s="185"/>
    </row>
    <row r="2" spans="1:69" s="2" customFormat="1" x14ac:dyDescent="0.25">
      <c r="A2" s="246" t="s">
        <v>29</v>
      </c>
      <c r="B2" s="197"/>
      <c r="C2" s="197"/>
      <c r="D2" s="197"/>
      <c r="E2" s="197"/>
      <c r="F2" s="198"/>
      <c r="G2" s="199"/>
      <c r="H2" s="200"/>
      <c r="I2" s="201"/>
      <c r="J2" s="206"/>
      <c r="K2" s="207"/>
      <c r="L2" s="207"/>
      <c r="M2" s="208"/>
      <c r="N2" s="208"/>
      <c r="O2" s="208"/>
      <c r="P2" s="209"/>
      <c r="Q2" s="266" t="s">
        <v>0</v>
      </c>
      <c r="R2" s="263"/>
      <c r="S2" s="263"/>
      <c r="T2" s="263"/>
      <c r="U2" s="264" t="s">
        <v>1</v>
      </c>
      <c r="V2" s="263"/>
      <c r="W2" s="263"/>
      <c r="X2" s="263"/>
      <c r="Y2" s="264" t="s">
        <v>2</v>
      </c>
      <c r="Z2" s="263"/>
      <c r="AA2" s="263"/>
      <c r="AB2" s="263"/>
      <c r="AC2" s="264" t="s">
        <v>3</v>
      </c>
      <c r="AD2" s="263"/>
      <c r="AE2" s="263"/>
      <c r="AF2" s="263"/>
      <c r="AG2" s="262" t="s">
        <v>4</v>
      </c>
      <c r="AH2" s="263"/>
      <c r="AI2" s="263"/>
      <c r="AJ2" s="263"/>
      <c r="AK2" s="262" t="s">
        <v>5</v>
      </c>
      <c r="AL2" s="263"/>
      <c r="AM2" s="263"/>
      <c r="AN2" s="263"/>
      <c r="AO2" s="262" t="s">
        <v>6</v>
      </c>
      <c r="AP2" s="263"/>
      <c r="AQ2" s="263"/>
      <c r="AR2" s="263"/>
      <c r="AS2" s="262" t="s">
        <v>7</v>
      </c>
      <c r="AT2" s="263"/>
      <c r="AU2" s="263"/>
      <c r="AV2" s="263"/>
      <c r="AW2" s="262" t="s">
        <v>8</v>
      </c>
      <c r="AX2" s="263"/>
      <c r="AY2" s="263"/>
      <c r="AZ2" s="263"/>
      <c r="BA2" s="264" t="s">
        <v>9</v>
      </c>
      <c r="BB2" s="263"/>
      <c r="BC2" s="263"/>
      <c r="BD2" s="263"/>
      <c r="BE2" s="264" t="s">
        <v>10</v>
      </c>
      <c r="BF2" s="263"/>
      <c r="BG2" s="263"/>
      <c r="BH2" s="263"/>
      <c r="BI2" s="264" t="s">
        <v>11</v>
      </c>
      <c r="BJ2" s="263"/>
      <c r="BK2" s="263"/>
      <c r="BL2" s="265"/>
      <c r="BM2" s="240"/>
      <c r="BN2" s="244"/>
      <c r="BO2" s="185"/>
      <c r="BP2" s="185"/>
      <c r="BQ2" s="185"/>
    </row>
    <row r="3" spans="1:69" s="2" customFormat="1" ht="60.75" thickBot="1" x14ac:dyDescent="0.3">
      <c r="A3" s="247" t="s">
        <v>12</v>
      </c>
      <c r="B3" s="210" t="s">
        <v>13</v>
      </c>
      <c r="C3" s="210" t="s">
        <v>14</v>
      </c>
      <c r="D3" s="210" t="s">
        <v>15</v>
      </c>
      <c r="E3" s="210" t="s">
        <v>16</v>
      </c>
      <c r="F3" s="211" t="s">
        <v>17</v>
      </c>
      <c r="G3" s="210" t="s">
        <v>18</v>
      </c>
      <c r="H3" s="210" t="s">
        <v>19</v>
      </c>
      <c r="I3" s="212" t="s">
        <v>20</v>
      </c>
      <c r="J3" s="213" t="s">
        <v>21</v>
      </c>
      <c r="K3" s="214" t="s">
        <v>22</v>
      </c>
      <c r="L3" s="215" t="s">
        <v>23</v>
      </c>
      <c r="M3" s="213" t="s">
        <v>24</v>
      </c>
      <c r="N3" s="216" t="s">
        <v>335</v>
      </c>
      <c r="O3" s="217" t="s">
        <v>25</v>
      </c>
      <c r="P3" s="218" t="s">
        <v>26</v>
      </c>
      <c r="Q3" s="231"/>
      <c r="R3" s="232"/>
      <c r="S3" s="232"/>
      <c r="T3" s="233"/>
      <c r="U3" s="234"/>
      <c r="V3" s="232"/>
      <c r="W3" s="232"/>
      <c r="X3" s="233"/>
      <c r="Y3" s="234"/>
      <c r="Z3" s="232"/>
      <c r="AA3" s="232"/>
      <c r="AB3" s="233"/>
      <c r="AC3" s="234"/>
      <c r="AD3" s="232"/>
      <c r="AE3" s="232"/>
      <c r="AF3" s="233"/>
      <c r="AG3" s="235"/>
      <c r="AH3" s="236"/>
      <c r="AI3" s="236"/>
      <c r="AJ3" s="237"/>
      <c r="AK3" s="235"/>
      <c r="AL3" s="236"/>
      <c r="AM3" s="236"/>
      <c r="AN3" s="237"/>
      <c r="AO3" s="235"/>
      <c r="AP3" s="236"/>
      <c r="AQ3" s="236"/>
      <c r="AR3" s="237"/>
      <c r="AS3" s="235"/>
      <c r="AT3" s="236"/>
      <c r="AU3" s="236"/>
      <c r="AV3" s="237"/>
      <c r="AW3" s="235"/>
      <c r="AX3" s="236"/>
      <c r="AY3" s="236"/>
      <c r="AZ3" s="237"/>
      <c r="BA3" s="234"/>
      <c r="BB3" s="232"/>
      <c r="BC3" s="232"/>
      <c r="BD3" s="233"/>
      <c r="BE3" s="234"/>
      <c r="BF3" s="232"/>
      <c r="BG3" s="232"/>
      <c r="BH3" s="233"/>
      <c r="BI3" s="234"/>
      <c r="BJ3" s="232"/>
      <c r="BK3" s="232"/>
      <c r="BL3" s="238"/>
      <c r="BM3" s="241" t="s">
        <v>27</v>
      </c>
      <c r="BN3" s="215" t="s">
        <v>28</v>
      </c>
      <c r="BO3" s="186" t="s">
        <v>321</v>
      </c>
      <c r="BP3" s="186" t="s">
        <v>245</v>
      </c>
      <c r="BQ3" s="186" t="s">
        <v>246</v>
      </c>
    </row>
    <row r="4" spans="1:69" s="2" customFormat="1" hidden="1" x14ac:dyDescent="0.25">
      <c r="A4" s="219" t="s">
        <v>82</v>
      </c>
      <c r="B4" s="220" t="s">
        <v>91</v>
      </c>
      <c r="C4" s="221" t="s">
        <v>89</v>
      </c>
      <c r="D4" s="221" t="s">
        <v>93</v>
      </c>
      <c r="E4" s="230" t="s">
        <v>101</v>
      </c>
      <c r="F4" s="222" t="s">
        <v>43</v>
      </c>
      <c r="G4" s="223" t="s">
        <v>145</v>
      </c>
      <c r="H4" s="223" t="s">
        <v>141</v>
      </c>
      <c r="I4" s="224" t="s">
        <v>143</v>
      </c>
      <c r="J4" s="225" t="s">
        <v>41</v>
      </c>
      <c r="K4" s="226">
        <v>10</v>
      </c>
      <c r="L4" s="227">
        <v>10</v>
      </c>
      <c r="M4" s="228" t="s">
        <v>149</v>
      </c>
      <c r="N4" s="229">
        <v>8</v>
      </c>
      <c r="O4" s="223"/>
      <c r="P4" s="227"/>
      <c r="Q4" s="187"/>
      <c r="R4" s="188"/>
      <c r="S4" s="188"/>
      <c r="T4" s="189"/>
      <c r="U4" s="190"/>
      <c r="V4" s="188"/>
      <c r="W4" s="188"/>
      <c r="X4" s="191"/>
      <c r="Y4" s="190"/>
      <c r="Z4" s="188"/>
      <c r="AA4" s="188"/>
      <c r="AB4" s="191"/>
      <c r="AC4" s="190">
        <v>2</v>
      </c>
      <c r="AD4" s="188"/>
      <c r="AE4" s="188"/>
      <c r="AF4" s="191"/>
      <c r="AG4" s="192">
        <v>2</v>
      </c>
      <c r="AH4" s="193"/>
      <c r="AI4" s="193"/>
      <c r="AJ4" s="194"/>
      <c r="AK4" s="192"/>
      <c r="AL4" s="193">
        <v>2</v>
      </c>
      <c r="AM4" s="193">
        <v>2</v>
      </c>
      <c r="AN4" s="194"/>
      <c r="AO4" s="192"/>
      <c r="AP4" s="193"/>
      <c r="AQ4" s="193"/>
      <c r="AR4" s="194"/>
      <c r="AS4" s="192"/>
      <c r="AT4" s="193"/>
      <c r="AU4" s="193"/>
      <c r="AV4" s="194"/>
      <c r="AW4" s="192"/>
      <c r="AX4" s="193"/>
      <c r="AY4" s="193"/>
      <c r="AZ4" s="194"/>
      <c r="BA4" s="190"/>
      <c r="BB4" s="188"/>
      <c r="BC4" s="188"/>
      <c r="BD4" s="191"/>
      <c r="BE4" s="190"/>
      <c r="BF4" s="188"/>
      <c r="BG4" s="188">
        <v>2</v>
      </c>
      <c r="BH4" s="191"/>
      <c r="BI4" s="190"/>
      <c r="BJ4" s="188"/>
      <c r="BK4" s="188"/>
      <c r="BL4" s="195"/>
      <c r="BM4" s="242">
        <f t="shared" ref="BM4:BM69" si="0">SUM(Q4:BL4)</f>
        <v>10</v>
      </c>
      <c r="BN4" s="245">
        <f t="shared" ref="BN4" si="1">L4-BM4</f>
        <v>0</v>
      </c>
      <c r="BO4" s="196" t="s">
        <v>349</v>
      </c>
      <c r="BP4" s="196"/>
      <c r="BQ4" s="2" t="s">
        <v>247</v>
      </c>
    </row>
    <row r="5" spans="1:69" s="2" customFormat="1" hidden="1" x14ac:dyDescent="0.25">
      <c r="A5" s="219" t="s">
        <v>82</v>
      </c>
      <c r="B5" s="220" t="s">
        <v>91</v>
      </c>
      <c r="C5" s="221" t="s">
        <v>89</v>
      </c>
      <c r="D5" s="221" t="s">
        <v>93</v>
      </c>
      <c r="E5" s="230" t="s">
        <v>101</v>
      </c>
      <c r="F5" s="222" t="s">
        <v>43</v>
      </c>
      <c r="G5" s="223" t="s">
        <v>145</v>
      </c>
      <c r="H5" s="223" t="s">
        <v>141</v>
      </c>
      <c r="I5" s="224" t="s">
        <v>143</v>
      </c>
      <c r="J5" s="225" t="s">
        <v>164</v>
      </c>
      <c r="K5" s="226">
        <v>10</v>
      </c>
      <c r="L5" s="227">
        <v>10</v>
      </c>
      <c r="M5" s="228" t="s">
        <v>149</v>
      </c>
      <c r="N5" s="229">
        <v>8</v>
      </c>
      <c r="O5" s="223"/>
      <c r="P5" s="227"/>
      <c r="Q5" s="187"/>
      <c r="R5" s="188"/>
      <c r="S5" s="188"/>
      <c r="T5" s="189"/>
      <c r="U5" s="190"/>
      <c r="V5" s="188"/>
      <c r="W5" s="188"/>
      <c r="X5" s="191"/>
      <c r="Y5" s="190"/>
      <c r="Z5" s="188"/>
      <c r="AA5" s="188"/>
      <c r="AB5" s="191"/>
      <c r="AC5" s="190">
        <v>2</v>
      </c>
      <c r="AD5" s="188"/>
      <c r="AE5" s="188"/>
      <c r="AF5" s="191"/>
      <c r="AG5" s="192">
        <v>2</v>
      </c>
      <c r="AH5" s="193"/>
      <c r="AI5" s="193"/>
      <c r="AJ5" s="194"/>
      <c r="AK5" s="192"/>
      <c r="AL5" s="193">
        <v>2</v>
      </c>
      <c r="AM5" s="193">
        <v>2</v>
      </c>
      <c r="AN5" s="194"/>
      <c r="AO5" s="192"/>
      <c r="AP5" s="193"/>
      <c r="AQ5" s="193"/>
      <c r="AR5" s="194"/>
      <c r="AS5" s="192"/>
      <c r="AT5" s="193"/>
      <c r="AU5" s="193"/>
      <c r="AV5" s="194"/>
      <c r="AW5" s="192"/>
      <c r="AX5" s="193"/>
      <c r="AY5" s="193"/>
      <c r="AZ5" s="194"/>
      <c r="BA5" s="190"/>
      <c r="BB5" s="188"/>
      <c r="BC5" s="188"/>
      <c r="BD5" s="191"/>
      <c r="BE5" s="190"/>
      <c r="BF5" s="188"/>
      <c r="BG5" s="188">
        <v>2</v>
      </c>
      <c r="BH5" s="191"/>
      <c r="BI5" s="190"/>
      <c r="BJ5" s="188"/>
      <c r="BK5" s="188"/>
      <c r="BL5" s="195"/>
      <c r="BM5" s="242">
        <f t="shared" si="0"/>
        <v>10</v>
      </c>
      <c r="BN5" s="245">
        <f t="shared" ref="BN5:BN70" si="2">L5-BM5</f>
        <v>0</v>
      </c>
      <c r="BO5" s="196"/>
      <c r="BP5" s="196"/>
      <c r="BQ5" s="2" t="s">
        <v>247</v>
      </c>
    </row>
    <row r="6" spans="1:69" s="2" customFormat="1" hidden="1" x14ac:dyDescent="0.25">
      <c r="A6" s="219" t="s">
        <v>82</v>
      </c>
      <c r="B6" s="220" t="s">
        <v>91</v>
      </c>
      <c r="C6" s="221" t="s">
        <v>89</v>
      </c>
      <c r="D6" s="221" t="s">
        <v>93</v>
      </c>
      <c r="E6" s="230" t="s">
        <v>101</v>
      </c>
      <c r="F6" s="222" t="s">
        <v>43</v>
      </c>
      <c r="G6" s="223" t="s">
        <v>145</v>
      </c>
      <c r="H6" s="223" t="s">
        <v>141</v>
      </c>
      <c r="I6" s="224" t="s">
        <v>143</v>
      </c>
      <c r="J6" s="225" t="s">
        <v>250</v>
      </c>
      <c r="K6" s="226">
        <v>4</v>
      </c>
      <c r="L6" s="227">
        <v>4</v>
      </c>
      <c r="M6" s="228" t="s">
        <v>253</v>
      </c>
      <c r="N6" s="229" t="s">
        <v>249</v>
      </c>
      <c r="O6" s="223" t="s">
        <v>254</v>
      </c>
      <c r="P6" s="227"/>
      <c r="Q6" s="187"/>
      <c r="R6" s="188"/>
      <c r="S6" s="188"/>
      <c r="T6" s="189"/>
      <c r="U6" s="190"/>
      <c r="V6" s="188"/>
      <c r="W6" s="188"/>
      <c r="X6" s="191"/>
      <c r="Y6" s="190"/>
      <c r="Z6" s="188"/>
      <c r="AA6" s="188"/>
      <c r="AB6" s="191"/>
      <c r="AC6" s="190"/>
      <c r="AD6" s="188"/>
      <c r="AE6" s="188"/>
      <c r="AF6" s="191"/>
      <c r="AG6" s="192"/>
      <c r="AH6" s="193"/>
      <c r="AI6" s="193"/>
      <c r="AJ6" s="194"/>
      <c r="AK6" s="192"/>
      <c r="AL6" s="193"/>
      <c r="AM6" s="193"/>
      <c r="AN6" s="194"/>
      <c r="AO6" s="192"/>
      <c r="AP6" s="193"/>
      <c r="AQ6" s="193"/>
      <c r="AR6" s="194"/>
      <c r="AS6" s="192"/>
      <c r="AT6" s="193"/>
      <c r="AU6" s="193"/>
      <c r="AV6" s="194"/>
      <c r="AW6" s="192"/>
      <c r="AX6" s="193"/>
      <c r="AY6" s="193"/>
      <c r="AZ6" s="194"/>
      <c r="BA6" s="190"/>
      <c r="BB6" s="188"/>
      <c r="BC6" s="188"/>
      <c r="BD6" s="191"/>
      <c r="BE6" s="190"/>
      <c r="BF6" s="188"/>
      <c r="BG6" s="188"/>
      <c r="BH6" s="191"/>
      <c r="BI6" s="190"/>
      <c r="BJ6" s="188"/>
      <c r="BK6" s="188"/>
      <c r="BL6" s="195"/>
      <c r="BM6" s="242">
        <f t="shared" si="0"/>
        <v>0</v>
      </c>
      <c r="BN6" s="245">
        <f t="shared" si="2"/>
        <v>4</v>
      </c>
      <c r="BO6" s="196"/>
      <c r="BP6" s="196"/>
      <c r="BQ6" s="2" t="s">
        <v>351</v>
      </c>
    </row>
    <row r="7" spans="1:69" s="2" customFormat="1" hidden="1" x14ac:dyDescent="0.25">
      <c r="A7" s="219" t="s">
        <v>82</v>
      </c>
      <c r="B7" s="220" t="s">
        <v>91</v>
      </c>
      <c r="C7" s="221" t="s">
        <v>100</v>
      </c>
      <c r="D7" s="221" t="s">
        <v>96</v>
      </c>
      <c r="E7" s="230" t="s">
        <v>101</v>
      </c>
      <c r="F7" s="222" t="s">
        <v>44</v>
      </c>
      <c r="G7" s="223"/>
      <c r="H7" s="223" t="s">
        <v>140</v>
      </c>
      <c r="I7" s="224" t="s">
        <v>139</v>
      </c>
      <c r="J7" s="225" t="s">
        <v>30</v>
      </c>
      <c r="K7" s="226">
        <v>5</v>
      </c>
      <c r="L7" s="227">
        <v>5</v>
      </c>
      <c r="M7" s="228" t="s">
        <v>148</v>
      </c>
      <c r="N7" s="229">
        <v>5</v>
      </c>
      <c r="O7" s="223"/>
      <c r="P7" s="227"/>
      <c r="Q7" s="187"/>
      <c r="R7" s="188">
        <v>1</v>
      </c>
      <c r="S7" s="188"/>
      <c r="T7" s="189"/>
      <c r="U7" s="190"/>
      <c r="V7" s="188"/>
      <c r="W7" s="188">
        <v>1</v>
      </c>
      <c r="X7" s="191"/>
      <c r="Y7" s="190"/>
      <c r="Z7" s="188">
        <v>1</v>
      </c>
      <c r="AA7" s="188"/>
      <c r="AB7" s="191">
        <v>1</v>
      </c>
      <c r="AC7" s="190"/>
      <c r="AD7" s="188"/>
      <c r="AE7" s="188"/>
      <c r="AF7" s="191"/>
      <c r="AG7" s="192"/>
      <c r="AH7" s="193"/>
      <c r="AI7" s="193"/>
      <c r="AJ7" s="194"/>
      <c r="AK7" s="192"/>
      <c r="AL7" s="193"/>
      <c r="AM7" s="193"/>
      <c r="AN7" s="194">
        <v>1</v>
      </c>
      <c r="AO7" s="192"/>
      <c r="AP7" s="193"/>
      <c r="AQ7" s="193"/>
      <c r="AR7" s="194"/>
      <c r="AS7" s="192"/>
      <c r="AT7" s="193"/>
      <c r="AU7" s="193"/>
      <c r="AV7" s="194"/>
      <c r="AW7" s="192"/>
      <c r="AX7" s="193"/>
      <c r="AY7" s="193"/>
      <c r="AZ7" s="194"/>
      <c r="BA7" s="190"/>
      <c r="BB7" s="188"/>
      <c r="BC7" s="188"/>
      <c r="BD7" s="191"/>
      <c r="BE7" s="190"/>
      <c r="BF7" s="188"/>
      <c r="BG7" s="188"/>
      <c r="BH7" s="191"/>
      <c r="BI7" s="190"/>
      <c r="BJ7" s="188"/>
      <c r="BK7" s="188"/>
      <c r="BL7" s="195"/>
      <c r="BM7" s="242">
        <f t="shared" si="0"/>
        <v>5</v>
      </c>
      <c r="BN7" s="245">
        <f t="shared" si="2"/>
        <v>0</v>
      </c>
      <c r="BO7" s="196"/>
      <c r="BP7" s="196"/>
      <c r="BQ7" s="2" t="s">
        <v>247</v>
      </c>
    </row>
    <row r="8" spans="1:69" s="2" customFormat="1" hidden="1" x14ac:dyDescent="0.25">
      <c r="A8" s="219" t="s">
        <v>82</v>
      </c>
      <c r="B8" s="220" t="s">
        <v>91</v>
      </c>
      <c r="C8" s="221" t="s">
        <v>100</v>
      </c>
      <c r="D8" s="221" t="s">
        <v>96</v>
      </c>
      <c r="E8" s="230" t="s">
        <v>101</v>
      </c>
      <c r="F8" s="222" t="s">
        <v>44</v>
      </c>
      <c r="G8" s="223"/>
      <c r="H8" s="223" t="s">
        <v>140</v>
      </c>
      <c r="I8" s="224" t="s">
        <v>139</v>
      </c>
      <c r="J8" s="225" t="s">
        <v>166</v>
      </c>
      <c r="K8" s="226">
        <v>5</v>
      </c>
      <c r="L8" s="227">
        <v>5</v>
      </c>
      <c r="M8" s="228" t="s">
        <v>148</v>
      </c>
      <c r="N8" s="229">
        <v>5</v>
      </c>
      <c r="O8" s="223"/>
      <c r="P8" s="227"/>
      <c r="Q8" s="187"/>
      <c r="R8" s="188">
        <v>1</v>
      </c>
      <c r="S8" s="188"/>
      <c r="T8" s="189"/>
      <c r="U8" s="190"/>
      <c r="V8" s="188"/>
      <c r="W8" s="188">
        <v>1</v>
      </c>
      <c r="X8" s="191"/>
      <c r="Y8" s="190"/>
      <c r="Z8" s="188">
        <v>1</v>
      </c>
      <c r="AA8" s="188"/>
      <c r="AB8" s="191">
        <v>1</v>
      </c>
      <c r="AC8" s="190"/>
      <c r="AD8" s="188"/>
      <c r="AE8" s="188"/>
      <c r="AF8" s="191"/>
      <c r="AG8" s="192"/>
      <c r="AH8" s="193"/>
      <c r="AI8" s="193"/>
      <c r="AJ8" s="194"/>
      <c r="AK8" s="192"/>
      <c r="AL8" s="193"/>
      <c r="AM8" s="193"/>
      <c r="AN8" s="194">
        <v>1</v>
      </c>
      <c r="AO8" s="192"/>
      <c r="AP8" s="193"/>
      <c r="AQ8" s="193"/>
      <c r="AR8" s="194"/>
      <c r="AS8" s="192"/>
      <c r="AT8" s="193"/>
      <c r="AU8" s="193"/>
      <c r="AV8" s="194"/>
      <c r="AW8" s="192"/>
      <c r="AX8" s="193"/>
      <c r="AY8" s="193"/>
      <c r="AZ8" s="194"/>
      <c r="BA8" s="190"/>
      <c r="BB8" s="188"/>
      <c r="BC8" s="188"/>
      <c r="BD8" s="191"/>
      <c r="BE8" s="190"/>
      <c r="BF8" s="188"/>
      <c r="BG8" s="188"/>
      <c r="BH8" s="191"/>
      <c r="BI8" s="190"/>
      <c r="BJ8" s="188"/>
      <c r="BK8" s="188"/>
      <c r="BL8" s="195"/>
      <c r="BM8" s="242">
        <f t="shared" si="0"/>
        <v>5</v>
      </c>
      <c r="BN8" s="245">
        <f t="shared" si="2"/>
        <v>0</v>
      </c>
      <c r="BO8" s="196"/>
      <c r="BP8" s="196"/>
      <c r="BQ8" s="2" t="s">
        <v>247</v>
      </c>
    </row>
    <row r="9" spans="1:69" s="2" customFormat="1" hidden="1" x14ac:dyDescent="0.25">
      <c r="A9" s="219" t="s">
        <v>82</v>
      </c>
      <c r="B9" s="220" t="s">
        <v>91</v>
      </c>
      <c r="C9" s="221" t="s">
        <v>100</v>
      </c>
      <c r="D9" s="221" t="s">
        <v>96</v>
      </c>
      <c r="E9" s="230" t="s">
        <v>101</v>
      </c>
      <c r="F9" s="222" t="s">
        <v>44</v>
      </c>
      <c r="G9" s="223"/>
      <c r="H9" s="223" t="s">
        <v>140</v>
      </c>
      <c r="I9" s="224" t="s">
        <v>139</v>
      </c>
      <c r="J9" s="225" t="s">
        <v>250</v>
      </c>
      <c r="K9" s="226">
        <v>4</v>
      </c>
      <c r="L9" s="227">
        <v>4</v>
      </c>
      <c r="M9" s="228" t="s">
        <v>253</v>
      </c>
      <c r="N9" s="229" t="s">
        <v>249</v>
      </c>
      <c r="O9" s="223" t="s">
        <v>254</v>
      </c>
      <c r="P9" s="227"/>
      <c r="Q9" s="187"/>
      <c r="R9" s="188">
        <v>4</v>
      </c>
      <c r="S9" s="188"/>
      <c r="T9" s="189"/>
      <c r="U9" s="190"/>
      <c r="V9" s="188"/>
      <c r="W9" s="188"/>
      <c r="X9" s="191"/>
      <c r="Y9" s="190"/>
      <c r="Z9" s="188"/>
      <c r="AA9" s="188"/>
      <c r="AB9" s="191"/>
      <c r="AC9" s="190"/>
      <c r="AD9" s="188"/>
      <c r="AE9" s="188"/>
      <c r="AF9" s="191"/>
      <c r="AG9" s="192"/>
      <c r="AH9" s="193"/>
      <c r="AI9" s="193"/>
      <c r="AJ9" s="194"/>
      <c r="AK9" s="192"/>
      <c r="AL9" s="193"/>
      <c r="AM9" s="193"/>
      <c r="AN9" s="194"/>
      <c r="AO9" s="192"/>
      <c r="AP9" s="193"/>
      <c r="AQ9" s="193"/>
      <c r="AR9" s="194"/>
      <c r="AS9" s="192"/>
      <c r="AT9" s="193"/>
      <c r="AU9" s="193"/>
      <c r="AV9" s="194"/>
      <c r="AW9" s="192"/>
      <c r="AX9" s="193"/>
      <c r="AY9" s="193"/>
      <c r="AZ9" s="194"/>
      <c r="BA9" s="190"/>
      <c r="BB9" s="188"/>
      <c r="BC9" s="188"/>
      <c r="BD9" s="191"/>
      <c r="BE9" s="190"/>
      <c r="BF9" s="188"/>
      <c r="BG9" s="188"/>
      <c r="BH9" s="191"/>
      <c r="BI9" s="190"/>
      <c r="BJ9" s="188"/>
      <c r="BK9" s="188"/>
      <c r="BL9" s="195"/>
      <c r="BM9" s="242">
        <f t="shared" si="0"/>
        <v>4</v>
      </c>
      <c r="BN9" s="245">
        <f t="shared" si="2"/>
        <v>0</v>
      </c>
      <c r="BO9" s="196"/>
      <c r="BP9" s="196"/>
      <c r="BQ9" s="2" t="s">
        <v>351</v>
      </c>
    </row>
    <row r="10" spans="1:69" s="2" customFormat="1" x14ac:dyDescent="0.25">
      <c r="A10" s="219" t="s">
        <v>82</v>
      </c>
      <c r="B10" s="220" t="s">
        <v>91</v>
      </c>
      <c r="C10" s="221" t="s">
        <v>102</v>
      </c>
      <c r="D10" s="221" t="s">
        <v>92</v>
      </c>
      <c r="E10" s="230" t="s">
        <v>101</v>
      </c>
      <c r="F10" s="222" t="s">
        <v>45</v>
      </c>
      <c r="G10" s="223"/>
      <c r="H10" s="223" t="s">
        <v>138</v>
      </c>
      <c r="I10" s="224" t="s">
        <v>139</v>
      </c>
      <c r="J10" s="225" t="s">
        <v>166</v>
      </c>
      <c r="K10" s="226">
        <v>5</v>
      </c>
      <c r="L10" s="227">
        <v>5</v>
      </c>
      <c r="M10" s="228" t="s">
        <v>155</v>
      </c>
      <c r="N10" s="229">
        <v>4</v>
      </c>
      <c r="O10" s="223"/>
      <c r="P10" s="227"/>
      <c r="Q10" s="187"/>
      <c r="R10" s="188"/>
      <c r="S10" s="188"/>
      <c r="T10" s="189"/>
      <c r="U10" s="190"/>
      <c r="V10" s="188"/>
      <c r="W10" s="188"/>
      <c r="X10" s="191"/>
      <c r="Y10" s="190"/>
      <c r="Z10" s="188">
        <v>1</v>
      </c>
      <c r="AA10" s="188"/>
      <c r="AB10" s="191">
        <v>1</v>
      </c>
      <c r="AC10" s="190"/>
      <c r="AD10" s="188">
        <v>1</v>
      </c>
      <c r="AE10" s="188"/>
      <c r="AF10" s="191"/>
      <c r="AG10" s="192"/>
      <c r="AH10" s="193"/>
      <c r="AI10" s="193"/>
      <c r="AJ10" s="194"/>
      <c r="AK10" s="192"/>
      <c r="AL10" s="193">
        <v>1</v>
      </c>
      <c r="AM10" s="193"/>
      <c r="AN10" s="194"/>
      <c r="AO10" s="192"/>
      <c r="AP10" s="193"/>
      <c r="AQ10" s="193"/>
      <c r="AR10" s="194"/>
      <c r="AS10" s="192"/>
      <c r="AT10" s="193"/>
      <c r="AU10" s="193"/>
      <c r="AV10" s="194"/>
      <c r="AW10" s="192"/>
      <c r="AX10" s="193"/>
      <c r="AY10" s="193"/>
      <c r="AZ10" s="194"/>
      <c r="BA10" s="190"/>
      <c r="BB10" s="188"/>
      <c r="BC10" s="188"/>
      <c r="BD10" s="191"/>
      <c r="BE10" s="190">
        <v>1</v>
      </c>
      <c r="BF10" s="188"/>
      <c r="BG10" s="188"/>
      <c r="BH10" s="191"/>
      <c r="BI10" s="190"/>
      <c r="BJ10" s="188"/>
      <c r="BK10" s="188"/>
      <c r="BL10" s="195"/>
      <c r="BM10" s="242">
        <f t="shared" si="0"/>
        <v>5</v>
      </c>
      <c r="BN10" s="245">
        <f t="shared" si="2"/>
        <v>0</v>
      </c>
      <c r="BO10" s="196"/>
      <c r="BP10" s="196"/>
      <c r="BQ10" s="2" t="s">
        <v>247</v>
      </c>
    </row>
    <row r="11" spans="1:69" s="2" customFormat="1" x14ac:dyDescent="0.25">
      <c r="A11" s="219" t="s">
        <v>82</v>
      </c>
      <c r="B11" s="220" t="s">
        <v>91</v>
      </c>
      <c r="C11" s="221" t="s">
        <v>102</v>
      </c>
      <c r="D11" s="221" t="s">
        <v>92</v>
      </c>
      <c r="E11" s="230" t="s">
        <v>101</v>
      </c>
      <c r="F11" s="222" t="s">
        <v>45</v>
      </c>
      <c r="G11" s="223"/>
      <c r="H11" s="223" t="s">
        <v>138</v>
      </c>
      <c r="I11" s="224" t="s">
        <v>139</v>
      </c>
      <c r="J11" s="225" t="s">
        <v>35</v>
      </c>
      <c r="K11" s="226">
        <v>5</v>
      </c>
      <c r="L11" s="227">
        <v>5</v>
      </c>
      <c r="M11" s="228" t="s">
        <v>155</v>
      </c>
      <c r="N11" s="229">
        <v>4</v>
      </c>
      <c r="O11" s="223"/>
      <c r="P11" s="227"/>
      <c r="Q11" s="187"/>
      <c r="R11" s="188"/>
      <c r="S11" s="188"/>
      <c r="T11" s="189"/>
      <c r="U11" s="190"/>
      <c r="V11" s="188"/>
      <c r="W11" s="188"/>
      <c r="X11" s="191"/>
      <c r="Y11" s="190"/>
      <c r="Z11" s="188">
        <v>1</v>
      </c>
      <c r="AA11" s="188"/>
      <c r="AB11" s="191">
        <v>1</v>
      </c>
      <c r="AC11" s="190"/>
      <c r="AD11" s="188">
        <v>1</v>
      </c>
      <c r="AE11" s="188"/>
      <c r="AF11" s="191"/>
      <c r="AG11" s="192"/>
      <c r="AH11" s="193"/>
      <c r="AI11" s="193"/>
      <c r="AJ11" s="194"/>
      <c r="AK11" s="192"/>
      <c r="AL11" s="193">
        <v>1</v>
      </c>
      <c r="AM11" s="193"/>
      <c r="AN11" s="194"/>
      <c r="AO11" s="192"/>
      <c r="AP11" s="193"/>
      <c r="AQ11" s="193"/>
      <c r="AR11" s="194"/>
      <c r="AS11" s="192"/>
      <c r="AT11" s="193"/>
      <c r="AU11" s="193"/>
      <c r="AV11" s="194"/>
      <c r="AW11" s="192"/>
      <c r="AX11" s="193"/>
      <c r="AY11" s="193"/>
      <c r="AZ11" s="194"/>
      <c r="BA11" s="190"/>
      <c r="BB11" s="188"/>
      <c r="BC11" s="188"/>
      <c r="BD11" s="191"/>
      <c r="BE11" s="190">
        <v>1</v>
      </c>
      <c r="BF11" s="188"/>
      <c r="BG11" s="188"/>
      <c r="BH11" s="191"/>
      <c r="BI11" s="190"/>
      <c r="BJ11" s="188"/>
      <c r="BK11" s="188"/>
      <c r="BL11" s="195"/>
      <c r="BM11" s="242">
        <f t="shared" si="0"/>
        <v>5</v>
      </c>
      <c r="BN11" s="245">
        <f t="shared" si="2"/>
        <v>0</v>
      </c>
      <c r="BO11" s="196"/>
      <c r="BP11" s="196"/>
      <c r="BQ11" s="2" t="s">
        <v>247</v>
      </c>
    </row>
    <row r="12" spans="1:69" s="2" customFormat="1" x14ac:dyDescent="0.25">
      <c r="A12" s="219" t="s">
        <v>82</v>
      </c>
      <c r="B12" s="220" t="s">
        <v>91</v>
      </c>
      <c r="C12" s="221" t="s">
        <v>102</v>
      </c>
      <c r="D12" s="221" t="s">
        <v>92</v>
      </c>
      <c r="E12" s="230" t="s">
        <v>101</v>
      </c>
      <c r="F12" s="222" t="s">
        <v>45</v>
      </c>
      <c r="G12" s="223"/>
      <c r="H12" s="223" t="s">
        <v>138</v>
      </c>
      <c r="I12" s="224" t="s">
        <v>139</v>
      </c>
      <c r="J12" s="225" t="s">
        <v>36</v>
      </c>
      <c r="K12" s="226">
        <v>5</v>
      </c>
      <c r="L12" s="227">
        <v>5</v>
      </c>
      <c r="M12" s="228" t="s">
        <v>155</v>
      </c>
      <c r="N12" s="229">
        <v>4</v>
      </c>
      <c r="O12" s="223"/>
      <c r="P12" s="227"/>
      <c r="Q12" s="187"/>
      <c r="R12" s="188"/>
      <c r="S12" s="188"/>
      <c r="T12" s="189"/>
      <c r="U12" s="190"/>
      <c r="V12" s="188"/>
      <c r="W12" s="188"/>
      <c r="X12" s="191"/>
      <c r="Y12" s="190"/>
      <c r="Z12" s="188">
        <v>1</v>
      </c>
      <c r="AA12" s="188"/>
      <c r="AB12" s="191">
        <v>1</v>
      </c>
      <c r="AC12" s="190"/>
      <c r="AD12" s="188">
        <v>1</v>
      </c>
      <c r="AE12" s="188"/>
      <c r="AF12" s="191"/>
      <c r="AG12" s="192"/>
      <c r="AH12" s="193"/>
      <c r="AI12" s="193"/>
      <c r="AJ12" s="194"/>
      <c r="AK12" s="192"/>
      <c r="AL12" s="193">
        <v>1</v>
      </c>
      <c r="AM12" s="193"/>
      <c r="AN12" s="194"/>
      <c r="AO12" s="192"/>
      <c r="AP12" s="193"/>
      <c r="AQ12" s="193"/>
      <c r="AR12" s="194"/>
      <c r="AS12" s="192"/>
      <c r="AT12" s="193"/>
      <c r="AU12" s="193"/>
      <c r="AV12" s="194"/>
      <c r="AW12" s="192"/>
      <c r="AX12" s="193"/>
      <c r="AY12" s="193"/>
      <c r="AZ12" s="194"/>
      <c r="BA12" s="190"/>
      <c r="BB12" s="188"/>
      <c r="BC12" s="188"/>
      <c r="BD12" s="191"/>
      <c r="BE12" s="190">
        <v>1</v>
      </c>
      <c r="BF12" s="188"/>
      <c r="BG12" s="188"/>
      <c r="BH12" s="191"/>
      <c r="BI12" s="190"/>
      <c r="BJ12" s="188"/>
      <c r="BK12" s="188"/>
      <c r="BL12" s="195"/>
      <c r="BM12" s="242">
        <f t="shared" si="0"/>
        <v>5</v>
      </c>
      <c r="BN12" s="245">
        <f t="shared" si="2"/>
        <v>0</v>
      </c>
      <c r="BO12" s="196"/>
      <c r="BP12" s="196"/>
      <c r="BQ12" s="2" t="s">
        <v>247</v>
      </c>
    </row>
    <row r="13" spans="1:69" s="2" customFormat="1" x14ac:dyDescent="0.25">
      <c r="A13" s="219" t="s">
        <v>82</v>
      </c>
      <c r="B13" s="220" t="s">
        <v>91</v>
      </c>
      <c r="C13" s="221" t="s">
        <v>102</v>
      </c>
      <c r="D13" s="221" t="s">
        <v>92</v>
      </c>
      <c r="E13" s="230" t="s">
        <v>101</v>
      </c>
      <c r="F13" s="222" t="s">
        <v>45</v>
      </c>
      <c r="G13" s="223"/>
      <c r="H13" s="223" t="s">
        <v>138</v>
      </c>
      <c r="I13" s="224" t="s">
        <v>139</v>
      </c>
      <c r="J13" s="225" t="s">
        <v>33</v>
      </c>
      <c r="K13" s="226">
        <v>0</v>
      </c>
      <c r="L13" s="227">
        <v>1</v>
      </c>
      <c r="M13" s="228" t="s">
        <v>338</v>
      </c>
      <c r="N13" s="229" t="s">
        <v>249</v>
      </c>
      <c r="O13" s="223"/>
      <c r="P13" s="227"/>
      <c r="Q13" s="187"/>
      <c r="R13" s="188"/>
      <c r="S13" s="188"/>
      <c r="T13" s="189"/>
      <c r="U13" s="190"/>
      <c r="V13" s="188"/>
      <c r="W13" s="188"/>
      <c r="X13" s="191"/>
      <c r="Y13" s="190"/>
      <c r="Z13" s="188"/>
      <c r="AA13" s="188"/>
      <c r="AB13" s="191"/>
      <c r="AC13" s="190"/>
      <c r="AD13" s="188"/>
      <c r="AE13" s="188"/>
      <c r="AF13" s="191"/>
      <c r="AG13" s="192"/>
      <c r="AH13" s="193"/>
      <c r="AI13" s="193"/>
      <c r="AJ13" s="194"/>
      <c r="AK13" s="192"/>
      <c r="AL13" s="193"/>
      <c r="AM13" s="193"/>
      <c r="AN13" s="194"/>
      <c r="AO13" s="192"/>
      <c r="AP13" s="193"/>
      <c r="AQ13" s="193"/>
      <c r="AR13" s="194"/>
      <c r="AS13" s="192"/>
      <c r="AT13" s="193"/>
      <c r="AU13" s="193"/>
      <c r="AV13" s="194"/>
      <c r="AW13" s="192"/>
      <c r="AX13" s="193"/>
      <c r="AY13" s="193"/>
      <c r="AZ13" s="194"/>
      <c r="BA13" s="190"/>
      <c r="BB13" s="188"/>
      <c r="BC13" s="188"/>
      <c r="BD13" s="191"/>
      <c r="BE13" s="190">
        <v>1</v>
      </c>
      <c r="BF13" s="188"/>
      <c r="BG13" s="188"/>
      <c r="BH13" s="191"/>
      <c r="BI13" s="190"/>
      <c r="BJ13" s="188"/>
      <c r="BK13" s="188"/>
      <c r="BL13" s="195"/>
      <c r="BM13" s="242">
        <f t="shared" ref="BM13" si="3">SUM(Q13:BL13)</f>
        <v>1</v>
      </c>
      <c r="BN13" s="245">
        <f t="shared" ref="BN13" si="4">L13-BM13</f>
        <v>0</v>
      </c>
      <c r="BO13" s="196"/>
      <c r="BP13" s="196"/>
    </row>
    <row r="14" spans="1:69" s="2" customFormat="1" x14ac:dyDescent="0.25">
      <c r="A14" s="219" t="s">
        <v>82</v>
      </c>
      <c r="B14" s="220" t="s">
        <v>91</v>
      </c>
      <c r="C14" s="221" t="s">
        <v>102</v>
      </c>
      <c r="D14" s="221" t="s">
        <v>92</v>
      </c>
      <c r="E14" s="230" t="s">
        <v>101</v>
      </c>
      <c r="F14" s="222" t="s">
        <v>45</v>
      </c>
      <c r="G14" s="223"/>
      <c r="H14" s="223" t="s">
        <v>138</v>
      </c>
      <c r="I14" s="224" t="s">
        <v>139</v>
      </c>
      <c r="J14" s="225" t="s">
        <v>250</v>
      </c>
      <c r="K14" s="226">
        <v>6</v>
      </c>
      <c r="L14" s="227">
        <v>6</v>
      </c>
      <c r="M14" s="228" t="s">
        <v>251</v>
      </c>
      <c r="N14" s="229" t="s">
        <v>249</v>
      </c>
      <c r="O14" s="223" t="s">
        <v>252</v>
      </c>
      <c r="P14" s="227"/>
      <c r="Q14" s="187"/>
      <c r="R14" s="188"/>
      <c r="S14" s="188"/>
      <c r="T14" s="189"/>
      <c r="U14" s="190"/>
      <c r="V14" s="188"/>
      <c r="W14" s="188"/>
      <c r="X14" s="191"/>
      <c r="Y14" s="190"/>
      <c r="Z14" s="188"/>
      <c r="AA14" s="188"/>
      <c r="AB14" s="191"/>
      <c r="AC14" s="190"/>
      <c r="AD14" s="188"/>
      <c r="AE14" s="188"/>
      <c r="AF14" s="191"/>
      <c r="AG14" s="192"/>
      <c r="AH14" s="193"/>
      <c r="AI14" s="193"/>
      <c r="AJ14" s="194"/>
      <c r="AK14" s="192"/>
      <c r="AL14" s="193"/>
      <c r="AM14" s="193"/>
      <c r="AN14" s="194"/>
      <c r="AO14" s="192"/>
      <c r="AP14" s="193"/>
      <c r="AQ14" s="193"/>
      <c r="AR14" s="194"/>
      <c r="AS14" s="192"/>
      <c r="AT14" s="193"/>
      <c r="AU14" s="193"/>
      <c r="AV14" s="194"/>
      <c r="AW14" s="192"/>
      <c r="AX14" s="193"/>
      <c r="AY14" s="193"/>
      <c r="AZ14" s="194"/>
      <c r="BA14" s="190"/>
      <c r="BB14" s="188"/>
      <c r="BC14" s="188"/>
      <c r="BD14" s="191"/>
      <c r="BE14" s="190"/>
      <c r="BF14" s="188"/>
      <c r="BG14" s="188"/>
      <c r="BH14" s="191"/>
      <c r="BI14" s="190"/>
      <c r="BJ14" s="188"/>
      <c r="BK14" s="188"/>
      <c r="BL14" s="195"/>
      <c r="BM14" s="242">
        <f t="shared" si="0"/>
        <v>0</v>
      </c>
      <c r="BN14" s="245">
        <f t="shared" si="2"/>
        <v>6</v>
      </c>
      <c r="BO14" s="196"/>
      <c r="BP14" s="196"/>
      <c r="BQ14" s="2" t="s">
        <v>351</v>
      </c>
    </row>
    <row r="15" spans="1:69" s="2" customFormat="1" hidden="1" x14ac:dyDescent="0.25">
      <c r="A15" s="219" t="s">
        <v>82</v>
      </c>
      <c r="B15" s="220" t="s">
        <v>91</v>
      </c>
      <c r="C15" s="221" t="s">
        <v>88</v>
      </c>
      <c r="D15" s="221" t="s">
        <v>93</v>
      </c>
      <c r="E15" s="230" t="s">
        <v>101</v>
      </c>
      <c r="F15" s="222" t="s">
        <v>46</v>
      </c>
      <c r="G15" s="223"/>
      <c r="H15" s="223" t="s">
        <v>138</v>
      </c>
      <c r="I15" s="224" t="s">
        <v>139</v>
      </c>
      <c r="J15" s="225" t="s">
        <v>30</v>
      </c>
      <c r="K15" s="226">
        <v>5</v>
      </c>
      <c r="L15" s="227">
        <v>5</v>
      </c>
      <c r="M15" s="228" t="s">
        <v>148</v>
      </c>
      <c r="N15" s="229">
        <v>5</v>
      </c>
      <c r="O15" s="223"/>
      <c r="P15" s="227"/>
      <c r="Q15" s="187">
        <v>1</v>
      </c>
      <c r="R15" s="188">
        <v>1</v>
      </c>
      <c r="S15" s="188">
        <v>1</v>
      </c>
      <c r="T15" s="189"/>
      <c r="U15" s="190"/>
      <c r="V15" s="188"/>
      <c r="W15" s="188"/>
      <c r="X15" s="191"/>
      <c r="Y15" s="190"/>
      <c r="Z15" s="188"/>
      <c r="AA15" s="188"/>
      <c r="AB15" s="191">
        <v>1</v>
      </c>
      <c r="AC15" s="190"/>
      <c r="AD15" s="188"/>
      <c r="AE15" s="188"/>
      <c r="AF15" s="191"/>
      <c r="AG15" s="192"/>
      <c r="AH15" s="193"/>
      <c r="AI15" s="193"/>
      <c r="AJ15" s="194"/>
      <c r="AK15" s="192"/>
      <c r="AL15" s="193"/>
      <c r="AM15" s="193"/>
      <c r="AN15" s="194">
        <v>1</v>
      </c>
      <c r="AO15" s="192"/>
      <c r="AP15" s="193"/>
      <c r="AQ15" s="193"/>
      <c r="AR15" s="194"/>
      <c r="AS15" s="192"/>
      <c r="AT15" s="193"/>
      <c r="AU15" s="193"/>
      <c r="AV15" s="194"/>
      <c r="AW15" s="192"/>
      <c r="AX15" s="193"/>
      <c r="AY15" s="193"/>
      <c r="AZ15" s="194"/>
      <c r="BA15" s="190"/>
      <c r="BB15" s="188"/>
      <c r="BC15" s="188"/>
      <c r="BD15" s="191"/>
      <c r="BE15" s="190"/>
      <c r="BF15" s="188"/>
      <c r="BG15" s="188"/>
      <c r="BH15" s="191"/>
      <c r="BI15" s="190"/>
      <c r="BJ15" s="188"/>
      <c r="BK15" s="188"/>
      <c r="BL15" s="195"/>
      <c r="BM15" s="242">
        <f t="shared" si="0"/>
        <v>5</v>
      </c>
      <c r="BN15" s="245">
        <f t="shared" si="2"/>
        <v>0</v>
      </c>
      <c r="BO15" s="196"/>
      <c r="BP15" s="196"/>
      <c r="BQ15" s="2" t="s">
        <v>247</v>
      </c>
    </row>
    <row r="16" spans="1:69" s="2" customFormat="1" hidden="1" x14ac:dyDescent="0.25">
      <c r="A16" s="219" t="s">
        <v>82</v>
      </c>
      <c r="B16" s="220" t="s">
        <v>91</v>
      </c>
      <c r="C16" s="221" t="s">
        <v>88</v>
      </c>
      <c r="D16" s="221" t="s">
        <v>93</v>
      </c>
      <c r="E16" s="230" t="s">
        <v>101</v>
      </c>
      <c r="F16" s="222" t="s">
        <v>46</v>
      </c>
      <c r="G16" s="223"/>
      <c r="H16" s="223" t="s">
        <v>138</v>
      </c>
      <c r="I16" s="224" t="s">
        <v>139</v>
      </c>
      <c r="J16" s="225" t="s">
        <v>166</v>
      </c>
      <c r="K16" s="226">
        <v>5</v>
      </c>
      <c r="L16" s="227">
        <v>5</v>
      </c>
      <c r="M16" s="228" t="s">
        <v>148</v>
      </c>
      <c r="N16" s="229">
        <v>5</v>
      </c>
      <c r="O16" s="223"/>
      <c r="P16" s="227"/>
      <c r="Q16" s="187">
        <v>1</v>
      </c>
      <c r="R16" s="188">
        <v>1</v>
      </c>
      <c r="S16" s="188">
        <v>1</v>
      </c>
      <c r="T16" s="189"/>
      <c r="U16" s="190"/>
      <c r="V16" s="188"/>
      <c r="W16" s="188"/>
      <c r="X16" s="191"/>
      <c r="Y16" s="190"/>
      <c r="Z16" s="188"/>
      <c r="AA16" s="188"/>
      <c r="AB16" s="191">
        <v>1</v>
      </c>
      <c r="AC16" s="190"/>
      <c r="AD16" s="188"/>
      <c r="AE16" s="188"/>
      <c r="AF16" s="191"/>
      <c r="AG16" s="192"/>
      <c r="AH16" s="193"/>
      <c r="AI16" s="193"/>
      <c r="AJ16" s="194"/>
      <c r="AK16" s="192"/>
      <c r="AL16" s="193"/>
      <c r="AM16" s="193"/>
      <c r="AN16" s="194">
        <v>1</v>
      </c>
      <c r="AO16" s="192"/>
      <c r="AP16" s="193"/>
      <c r="AQ16" s="193"/>
      <c r="AR16" s="194"/>
      <c r="AS16" s="192"/>
      <c r="AT16" s="193"/>
      <c r="AU16" s="193"/>
      <c r="AV16" s="194"/>
      <c r="AW16" s="192"/>
      <c r="AX16" s="193"/>
      <c r="AY16" s="193"/>
      <c r="AZ16" s="194"/>
      <c r="BA16" s="190"/>
      <c r="BB16" s="188"/>
      <c r="BC16" s="188"/>
      <c r="BD16" s="191"/>
      <c r="BE16" s="190"/>
      <c r="BF16" s="188"/>
      <c r="BG16" s="188"/>
      <c r="BH16" s="191"/>
      <c r="BI16" s="190"/>
      <c r="BJ16" s="188"/>
      <c r="BK16" s="188"/>
      <c r="BL16" s="195"/>
      <c r="BM16" s="242">
        <f t="shared" si="0"/>
        <v>5</v>
      </c>
      <c r="BN16" s="245">
        <f t="shared" si="2"/>
        <v>0</v>
      </c>
      <c r="BO16" s="196"/>
      <c r="BP16" s="196"/>
      <c r="BQ16" s="2" t="s">
        <v>247</v>
      </c>
    </row>
    <row r="17" spans="1:69" s="2" customFormat="1" hidden="1" x14ac:dyDescent="0.25">
      <c r="A17" s="219" t="s">
        <v>82</v>
      </c>
      <c r="B17" s="220" t="s">
        <v>91</v>
      </c>
      <c r="C17" s="221" t="s">
        <v>88</v>
      </c>
      <c r="D17" s="221" t="s">
        <v>93</v>
      </c>
      <c r="E17" s="230" t="s">
        <v>101</v>
      </c>
      <c r="F17" s="222" t="s">
        <v>46</v>
      </c>
      <c r="G17" s="223"/>
      <c r="H17" s="223" t="s">
        <v>138</v>
      </c>
      <c r="I17" s="224" t="s">
        <v>139</v>
      </c>
      <c r="J17" s="225" t="s">
        <v>250</v>
      </c>
      <c r="K17" s="226">
        <v>6</v>
      </c>
      <c r="L17" s="227">
        <v>6</v>
      </c>
      <c r="M17" s="228" t="s">
        <v>251</v>
      </c>
      <c r="N17" s="229" t="s">
        <v>249</v>
      </c>
      <c r="O17" s="223" t="s">
        <v>252</v>
      </c>
      <c r="P17" s="227"/>
      <c r="Q17" s="187"/>
      <c r="R17" s="188">
        <v>6</v>
      </c>
      <c r="S17" s="188"/>
      <c r="T17" s="189"/>
      <c r="U17" s="190"/>
      <c r="V17" s="188"/>
      <c r="W17" s="188"/>
      <c r="X17" s="191"/>
      <c r="Y17" s="190"/>
      <c r="Z17" s="188"/>
      <c r="AA17" s="188"/>
      <c r="AB17" s="191"/>
      <c r="AC17" s="190"/>
      <c r="AD17" s="188"/>
      <c r="AE17" s="188"/>
      <c r="AF17" s="191"/>
      <c r="AG17" s="192"/>
      <c r="AH17" s="193"/>
      <c r="AI17" s="193"/>
      <c r="AJ17" s="194"/>
      <c r="AK17" s="192"/>
      <c r="AL17" s="193"/>
      <c r="AM17" s="193"/>
      <c r="AN17" s="194"/>
      <c r="AO17" s="192"/>
      <c r="AP17" s="193"/>
      <c r="AQ17" s="193"/>
      <c r="AR17" s="194"/>
      <c r="AS17" s="192"/>
      <c r="AT17" s="193"/>
      <c r="AU17" s="193"/>
      <c r="AV17" s="194"/>
      <c r="AW17" s="192"/>
      <c r="AX17" s="193"/>
      <c r="AY17" s="193"/>
      <c r="AZ17" s="194"/>
      <c r="BA17" s="190"/>
      <c r="BB17" s="188"/>
      <c r="BC17" s="188"/>
      <c r="BD17" s="191"/>
      <c r="BE17" s="190"/>
      <c r="BF17" s="188"/>
      <c r="BG17" s="188"/>
      <c r="BH17" s="191"/>
      <c r="BI17" s="190"/>
      <c r="BJ17" s="188"/>
      <c r="BK17" s="188"/>
      <c r="BL17" s="195"/>
      <c r="BM17" s="242">
        <f t="shared" si="0"/>
        <v>6</v>
      </c>
      <c r="BN17" s="245">
        <f t="shared" si="2"/>
        <v>0</v>
      </c>
      <c r="BO17" s="196"/>
      <c r="BP17" s="196"/>
      <c r="BQ17" s="2" t="s">
        <v>351</v>
      </c>
    </row>
    <row r="18" spans="1:69" s="2" customFormat="1" hidden="1" x14ac:dyDescent="0.25">
      <c r="A18" s="219" t="s">
        <v>82</v>
      </c>
      <c r="B18" s="220" t="s">
        <v>91</v>
      </c>
      <c r="C18" s="221" t="s">
        <v>103</v>
      </c>
      <c r="D18" s="221" t="s">
        <v>93</v>
      </c>
      <c r="E18" s="230" t="s">
        <v>101</v>
      </c>
      <c r="F18" s="222" t="s">
        <v>47</v>
      </c>
      <c r="G18" s="223" t="s">
        <v>146</v>
      </c>
      <c r="H18" s="223" t="s">
        <v>141</v>
      </c>
      <c r="I18" s="224" t="s">
        <v>142</v>
      </c>
      <c r="J18" s="225" t="s">
        <v>41</v>
      </c>
      <c r="K18" s="226">
        <v>5</v>
      </c>
      <c r="L18" s="227">
        <v>5</v>
      </c>
      <c r="M18" s="228" t="s">
        <v>148</v>
      </c>
      <c r="N18" s="229">
        <v>4</v>
      </c>
      <c r="O18" s="223"/>
      <c r="P18" s="227"/>
      <c r="Q18" s="187"/>
      <c r="R18" s="188"/>
      <c r="S18" s="188"/>
      <c r="T18" s="189"/>
      <c r="U18" s="190"/>
      <c r="V18" s="188"/>
      <c r="W18" s="188"/>
      <c r="X18" s="191">
        <v>1</v>
      </c>
      <c r="Y18" s="190"/>
      <c r="Z18" s="188"/>
      <c r="AA18" s="188"/>
      <c r="AB18" s="191"/>
      <c r="AC18" s="190">
        <v>1</v>
      </c>
      <c r="AD18" s="188"/>
      <c r="AE18" s="188"/>
      <c r="AF18" s="191"/>
      <c r="AG18" s="192">
        <v>1</v>
      </c>
      <c r="AH18" s="193"/>
      <c r="AI18" s="193"/>
      <c r="AJ18" s="194"/>
      <c r="AK18" s="192"/>
      <c r="AL18" s="193"/>
      <c r="AM18" s="193">
        <v>1</v>
      </c>
      <c r="AN18" s="194"/>
      <c r="AO18" s="192"/>
      <c r="AP18" s="193"/>
      <c r="AQ18" s="193"/>
      <c r="AR18" s="194"/>
      <c r="AS18" s="192"/>
      <c r="AT18" s="193"/>
      <c r="AU18" s="193"/>
      <c r="AV18" s="194"/>
      <c r="AW18" s="192">
        <v>1</v>
      </c>
      <c r="AX18" s="193"/>
      <c r="AY18" s="193"/>
      <c r="AZ18" s="194"/>
      <c r="BA18" s="190"/>
      <c r="BB18" s="188"/>
      <c r="BC18" s="188"/>
      <c r="BD18" s="191"/>
      <c r="BE18" s="190"/>
      <c r="BF18" s="188"/>
      <c r="BG18" s="188"/>
      <c r="BH18" s="191"/>
      <c r="BI18" s="190"/>
      <c r="BJ18" s="188"/>
      <c r="BK18" s="188"/>
      <c r="BL18" s="195"/>
      <c r="BM18" s="242">
        <f t="shared" si="0"/>
        <v>5</v>
      </c>
      <c r="BN18" s="245">
        <f t="shared" si="2"/>
        <v>0</v>
      </c>
      <c r="BO18" s="196"/>
      <c r="BP18" s="196"/>
      <c r="BQ18" s="2" t="s">
        <v>247</v>
      </c>
    </row>
    <row r="19" spans="1:69" s="2" customFormat="1" hidden="1" x14ac:dyDescent="0.25">
      <c r="A19" s="219" t="s">
        <v>82</v>
      </c>
      <c r="B19" s="220" t="s">
        <v>91</v>
      </c>
      <c r="C19" s="221" t="s">
        <v>103</v>
      </c>
      <c r="D19" s="221" t="s">
        <v>93</v>
      </c>
      <c r="E19" s="230" t="s">
        <v>101</v>
      </c>
      <c r="F19" s="222" t="s">
        <v>47</v>
      </c>
      <c r="G19" s="223" t="s">
        <v>146</v>
      </c>
      <c r="H19" s="223" t="s">
        <v>141</v>
      </c>
      <c r="I19" s="224" t="s">
        <v>142</v>
      </c>
      <c r="J19" s="225" t="s">
        <v>165</v>
      </c>
      <c r="K19" s="226">
        <v>5</v>
      </c>
      <c r="L19" s="227">
        <v>4</v>
      </c>
      <c r="M19" s="228" t="s">
        <v>148</v>
      </c>
      <c r="N19" s="229">
        <v>4</v>
      </c>
      <c r="O19" s="223"/>
      <c r="P19" s="227"/>
      <c r="Q19" s="187"/>
      <c r="R19" s="188"/>
      <c r="S19" s="188"/>
      <c r="T19" s="189"/>
      <c r="U19" s="190"/>
      <c r="V19" s="188"/>
      <c r="W19" s="188"/>
      <c r="X19" s="191"/>
      <c r="Y19" s="190"/>
      <c r="Z19" s="188"/>
      <c r="AA19" s="188"/>
      <c r="AB19" s="191"/>
      <c r="AC19" s="190">
        <v>1</v>
      </c>
      <c r="AD19" s="188"/>
      <c r="AE19" s="188"/>
      <c r="AF19" s="191"/>
      <c r="AG19" s="192">
        <v>1</v>
      </c>
      <c r="AH19" s="193"/>
      <c r="AI19" s="193"/>
      <c r="AJ19" s="194"/>
      <c r="AK19" s="192"/>
      <c r="AL19" s="193"/>
      <c r="AM19" s="193">
        <v>1</v>
      </c>
      <c r="AN19" s="194"/>
      <c r="AO19" s="192"/>
      <c r="AP19" s="193"/>
      <c r="AQ19" s="193"/>
      <c r="AR19" s="194"/>
      <c r="AS19" s="192"/>
      <c r="AT19" s="193"/>
      <c r="AU19" s="193"/>
      <c r="AV19" s="194"/>
      <c r="AW19" s="192">
        <v>1</v>
      </c>
      <c r="AX19" s="193"/>
      <c r="AY19" s="193"/>
      <c r="AZ19" s="194"/>
      <c r="BA19" s="190"/>
      <c r="BB19" s="188"/>
      <c r="BC19" s="188"/>
      <c r="BD19" s="191"/>
      <c r="BE19" s="190"/>
      <c r="BF19" s="188"/>
      <c r="BG19" s="188"/>
      <c r="BH19" s="191"/>
      <c r="BI19" s="190"/>
      <c r="BJ19" s="188"/>
      <c r="BK19" s="188"/>
      <c r="BL19" s="195"/>
      <c r="BM19" s="242">
        <f t="shared" si="0"/>
        <v>4</v>
      </c>
      <c r="BN19" s="245">
        <f t="shared" si="2"/>
        <v>0</v>
      </c>
      <c r="BO19" s="196"/>
      <c r="BP19" s="196"/>
      <c r="BQ19" s="2" t="s">
        <v>247</v>
      </c>
    </row>
    <row r="20" spans="1:69" s="2" customFormat="1" hidden="1" x14ac:dyDescent="0.25">
      <c r="A20" s="219" t="s">
        <v>82</v>
      </c>
      <c r="B20" s="220" t="s">
        <v>91</v>
      </c>
      <c r="C20" s="221" t="s">
        <v>103</v>
      </c>
      <c r="D20" s="221" t="s">
        <v>93</v>
      </c>
      <c r="E20" s="230" t="s">
        <v>101</v>
      </c>
      <c r="F20" s="222" t="s">
        <v>47</v>
      </c>
      <c r="G20" s="223" t="s">
        <v>146</v>
      </c>
      <c r="H20" s="223" t="s">
        <v>141</v>
      </c>
      <c r="I20" s="224" t="s">
        <v>142</v>
      </c>
      <c r="J20" s="225" t="s">
        <v>195</v>
      </c>
      <c r="K20" s="226">
        <v>0</v>
      </c>
      <c r="L20" s="227">
        <v>5</v>
      </c>
      <c r="M20" s="228" t="s">
        <v>338</v>
      </c>
      <c r="N20" s="229" t="s">
        <v>249</v>
      </c>
      <c r="O20" s="223"/>
      <c r="P20" s="227"/>
      <c r="Q20" s="187"/>
      <c r="R20" s="188"/>
      <c r="S20" s="188"/>
      <c r="T20" s="189"/>
      <c r="U20" s="190"/>
      <c r="V20" s="188"/>
      <c r="W20" s="188"/>
      <c r="X20" s="191">
        <v>1</v>
      </c>
      <c r="Y20" s="190"/>
      <c r="Z20" s="188"/>
      <c r="AA20" s="188"/>
      <c r="AB20" s="191"/>
      <c r="AC20" s="190">
        <v>1</v>
      </c>
      <c r="AD20" s="188"/>
      <c r="AE20" s="188"/>
      <c r="AF20" s="191"/>
      <c r="AG20" s="192">
        <v>1</v>
      </c>
      <c r="AH20" s="193"/>
      <c r="AI20" s="193"/>
      <c r="AJ20" s="194"/>
      <c r="AK20" s="192"/>
      <c r="AL20" s="193"/>
      <c r="AM20" s="193">
        <v>1</v>
      </c>
      <c r="AN20" s="194"/>
      <c r="AO20" s="192"/>
      <c r="AP20" s="193"/>
      <c r="AQ20" s="193"/>
      <c r="AR20" s="194"/>
      <c r="AS20" s="192"/>
      <c r="AT20" s="193"/>
      <c r="AU20" s="193"/>
      <c r="AV20" s="194"/>
      <c r="AW20" s="192">
        <v>1</v>
      </c>
      <c r="AX20" s="193"/>
      <c r="AY20" s="193"/>
      <c r="AZ20" s="194"/>
      <c r="BA20" s="190"/>
      <c r="BB20" s="188"/>
      <c r="BC20" s="188"/>
      <c r="BD20" s="191"/>
      <c r="BE20" s="190"/>
      <c r="BF20" s="188"/>
      <c r="BG20" s="188"/>
      <c r="BH20" s="191"/>
      <c r="BI20" s="190"/>
      <c r="BJ20" s="188"/>
      <c r="BK20" s="188"/>
      <c r="BL20" s="195"/>
      <c r="BM20" s="242">
        <f t="shared" si="0"/>
        <v>5</v>
      </c>
      <c r="BN20" s="245">
        <f t="shared" si="2"/>
        <v>0</v>
      </c>
      <c r="BO20" s="196" t="s">
        <v>338</v>
      </c>
      <c r="BP20" s="196"/>
    </row>
    <row r="21" spans="1:69" s="2" customFormat="1" hidden="1" x14ac:dyDescent="0.25">
      <c r="A21" s="219" t="s">
        <v>82</v>
      </c>
      <c r="B21" s="220" t="s">
        <v>91</v>
      </c>
      <c r="C21" s="221" t="s">
        <v>103</v>
      </c>
      <c r="D21" s="221" t="s">
        <v>93</v>
      </c>
      <c r="E21" s="230" t="s">
        <v>101</v>
      </c>
      <c r="F21" s="222" t="s">
        <v>47</v>
      </c>
      <c r="G21" s="223" t="s">
        <v>146</v>
      </c>
      <c r="H21" s="223" t="s">
        <v>141</v>
      </c>
      <c r="I21" s="224" t="s">
        <v>142</v>
      </c>
      <c r="J21" s="225" t="s">
        <v>166</v>
      </c>
      <c r="K21" s="226">
        <v>0</v>
      </c>
      <c r="L21" s="227">
        <v>1</v>
      </c>
      <c r="M21" s="228" t="s">
        <v>338</v>
      </c>
      <c r="N21" s="229" t="s">
        <v>249</v>
      </c>
      <c r="O21" s="223"/>
      <c r="P21" s="227"/>
      <c r="Q21" s="187"/>
      <c r="R21" s="188"/>
      <c r="S21" s="188"/>
      <c r="T21" s="189"/>
      <c r="U21" s="190"/>
      <c r="V21" s="188"/>
      <c r="W21" s="188"/>
      <c r="X21" s="191">
        <v>1</v>
      </c>
      <c r="Y21" s="190"/>
      <c r="Z21" s="188"/>
      <c r="AA21" s="188"/>
      <c r="AB21" s="191"/>
      <c r="AC21" s="190"/>
      <c r="AD21" s="188"/>
      <c r="AE21" s="188"/>
      <c r="AF21" s="191"/>
      <c r="AG21" s="192"/>
      <c r="AH21" s="193"/>
      <c r="AI21" s="193"/>
      <c r="AJ21" s="194"/>
      <c r="AK21" s="192"/>
      <c r="AL21" s="193"/>
      <c r="AM21" s="193"/>
      <c r="AN21" s="194"/>
      <c r="AO21" s="192"/>
      <c r="AP21" s="193"/>
      <c r="AQ21" s="193"/>
      <c r="AR21" s="194"/>
      <c r="AS21" s="192"/>
      <c r="AT21" s="193"/>
      <c r="AU21" s="193"/>
      <c r="AV21" s="194"/>
      <c r="AW21" s="192"/>
      <c r="AX21" s="193"/>
      <c r="AY21" s="193"/>
      <c r="AZ21" s="194"/>
      <c r="BA21" s="190"/>
      <c r="BB21" s="188"/>
      <c r="BC21" s="188"/>
      <c r="BD21" s="191"/>
      <c r="BE21" s="190"/>
      <c r="BF21" s="188"/>
      <c r="BG21" s="188"/>
      <c r="BH21" s="191"/>
      <c r="BI21" s="190"/>
      <c r="BJ21" s="188"/>
      <c r="BK21" s="188"/>
      <c r="BL21" s="195"/>
      <c r="BM21" s="242">
        <f t="shared" si="0"/>
        <v>1</v>
      </c>
      <c r="BN21" s="245">
        <f t="shared" si="2"/>
        <v>0</v>
      </c>
      <c r="BO21" s="196" t="s">
        <v>338</v>
      </c>
      <c r="BP21" s="196"/>
    </row>
    <row r="22" spans="1:69" s="2" customFormat="1" hidden="1" x14ac:dyDescent="0.25">
      <c r="A22" s="219" t="s">
        <v>82</v>
      </c>
      <c r="B22" s="220" t="s">
        <v>91</v>
      </c>
      <c r="C22" s="221" t="s">
        <v>103</v>
      </c>
      <c r="D22" s="221" t="s">
        <v>93</v>
      </c>
      <c r="E22" s="230" t="s">
        <v>101</v>
      </c>
      <c r="F22" s="222" t="s">
        <v>47</v>
      </c>
      <c r="G22" s="223" t="s">
        <v>146</v>
      </c>
      <c r="H22" s="223" t="s">
        <v>141</v>
      </c>
      <c r="I22" s="224" t="s">
        <v>142</v>
      </c>
      <c r="J22" s="225" t="s">
        <v>250</v>
      </c>
      <c r="K22" s="226">
        <v>4</v>
      </c>
      <c r="L22" s="227">
        <v>4</v>
      </c>
      <c r="M22" s="228" t="s">
        <v>253</v>
      </c>
      <c r="N22" s="229" t="s">
        <v>249</v>
      </c>
      <c r="O22" s="223" t="s">
        <v>254</v>
      </c>
      <c r="P22" s="227"/>
      <c r="Q22" s="187"/>
      <c r="R22" s="188"/>
      <c r="S22" s="188"/>
      <c r="T22" s="189"/>
      <c r="U22" s="190"/>
      <c r="V22" s="188"/>
      <c r="W22" s="188"/>
      <c r="X22" s="191"/>
      <c r="Y22" s="190"/>
      <c r="Z22" s="188"/>
      <c r="AA22" s="188"/>
      <c r="AB22" s="191"/>
      <c r="AC22" s="190"/>
      <c r="AD22" s="188"/>
      <c r="AE22" s="188"/>
      <c r="AF22" s="191"/>
      <c r="AG22" s="192"/>
      <c r="AH22" s="193"/>
      <c r="AI22" s="193"/>
      <c r="AJ22" s="194"/>
      <c r="AK22" s="192"/>
      <c r="AL22" s="193"/>
      <c r="AM22" s="193"/>
      <c r="AN22" s="194"/>
      <c r="AO22" s="192"/>
      <c r="AP22" s="193"/>
      <c r="AQ22" s="193"/>
      <c r="AR22" s="194"/>
      <c r="AS22" s="192"/>
      <c r="AT22" s="193"/>
      <c r="AU22" s="193"/>
      <c r="AV22" s="194"/>
      <c r="AW22" s="192"/>
      <c r="AX22" s="193"/>
      <c r="AY22" s="193"/>
      <c r="AZ22" s="194"/>
      <c r="BA22" s="190"/>
      <c r="BB22" s="188"/>
      <c r="BC22" s="188"/>
      <c r="BD22" s="191"/>
      <c r="BE22" s="190"/>
      <c r="BF22" s="188"/>
      <c r="BG22" s="188"/>
      <c r="BH22" s="191"/>
      <c r="BI22" s="190"/>
      <c r="BJ22" s="188"/>
      <c r="BK22" s="188"/>
      <c r="BL22" s="195"/>
      <c r="BM22" s="242">
        <f t="shared" si="0"/>
        <v>0</v>
      </c>
      <c r="BN22" s="245">
        <f t="shared" si="2"/>
        <v>4</v>
      </c>
      <c r="BO22" s="196"/>
      <c r="BP22" s="196"/>
      <c r="BQ22" s="2" t="s">
        <v>351</v>
      </c>
    </row>
    <row r="23" spans="1:69" s="2" customFormat="1" hidden="1" x14ac:dyDescent="0.25">
      <c r="A23" s="219" t="s">
        <v>82</v>
      </c>
      <c r="B23" s="220" t="s">
        <v>91</v>
      </c>
      <c r="C23" s="221" t="s">
        <v>104</v>
      </c>
      <c r="D23" s="221" t="s">
        <v>94</v>
      </c>
      <c r="E23" s="230" t="s">
        <v>101</v>
      </c>
      <c r="F23" s="222" t="s">
        <v>48</v>
      </c>
      <c r="G23" s="223"/>
      <c r="H23" s="223" t="s">
        <v>138</v>
      </c>
      <c r="I23" s="224" t="s">
        <v>144</v>
      </c>
      <c r="J23" s="225" t="s">
        <v>33</v>
      </c>
      <c r="K23" s="226">
        <v>10</v>
      </c>
      <c r="L23" s="227">
        <v>10</v>
      </c>
      <c r="M23" s="228" t="s">
        <v>149</v>
      </c>
      <c r="N23" s="229">
        <v>10</v>
      </c>
      <c r="O23" s="223"/>
      <c r="P23" s="227" t="s">
        <v>152</v>
      </c>
      <c r="Q23" s="187"/>
      <c r="R23" s="188"/>
      <c r="S23" s="188">
        <v>3</v>
      </c>
      <c r="T23" s="189"/>
      <c r="U23" s="190"/>
      <c r="V23" s="188"/>
      <c r="W23" s="188">
        <v>3</v>
      </c>
      <c r="X23" s="191"/>
      <c r="Y23" s="190"/>
      <c r="Z23" s="188"/>
      <c r="AA23" s="188"/>
      <c r="AB23" s="191">
        <v>2</v>
      </c>
      <c r="AC23" s="190"/>
      <c r="AD23" s="188"/>
      <c r="AE23" s="188"/>
      <c r="AF23" s="191"/>
      <c r="AG23" s="192"/>
      <c r="AH23" s="193"/>
      <c r="AI23" s="193"/>
      <c r="AJ23" s="194"/>
      <c r="AK23" s="192">
        <v>1</v>
      </c>
      <c r="AL23" s="193">
        <v>1</v>
      </c>
      <c r="AM23" s="193"/>
      <c r="AN23" s="194"/>
      <c r="AO23" s="192"/>
      <c r="AP23" s="193"/>
      <c r="AQ23" s="193"/>
      <c r="AR23" s="194"/>
      <c r="AS23" s="192"/>
      <c r="AT23" s="193"/>
      <c r="AU23" s="193"/>
      <c r="AV23" s="194"/>
      <c r="AW23" s="192"/>
      <c r="AX23" s="193"/>
      <c r="AY23" s="193"/>
      <c r="AZ23" s="194"/>
      <c r="BA23" s="190"/>
      <c r="BB23" s="188"/>
      <c r="BC23" s="188"/>
      <c r="BD23" s="191"/>
      <c r="BE23" s="190"/>
      <c r="BF23" s="188"/>
      <c r="BG23" s="188"/>
      <c r="BH23" s="191"/>
      <c r="BI23" s="190"/>
      <c r="BJ23" s="188"/>
      <c r="BK23" s="188"/>
      <c r="BL23" s="195"/>
      <c r="BM23" s="242">
        <f t="shared" si="0"/>
        <v>10</v>
      </c>
      <c r="BN23" s="245">
        <f t="shared" si="2"/>
        <v>0</v>
      </c>
      <c r="BO23" s="196"/>
      <c r="BP23" s="196"/>
      <c r="BQ23" s="2" t="s">
        <v>247</v>
      </c>
    </row>
    <row r="24" spans="1:69" s="2" customFormat="1" hidden="1" x14ac:dyDescent="0.25">
      <c r="A24" s="219" t="s">
        <v>82</v>
      </c>
      <c r="B24" s="220" t="s">
        <v>91</v>
      </c>
      <c r="C24" s="221" t="s">
        <v>104</v>
      </c>
      <c r="D24" s="221" t="s">
        <v>94</v>
      </c>
      <c r="E24" s="230" t="s">
        <v>101</v>
      </c>
      <c r="F24" s="222" t="s">
        <v>48</v>
      </c>
      <c r="G24" s="223"/>
      <c r="H24" s="223" t="s">
        <v>138</v>
      </c>
      <c r="I24" s="224" t="s">
        <v>144</v>
      </c>
      <c r="J24" s="225" t="s">
        <v>34</v>
      </c>
      <c r="K24" s="226">
        <v>1</v>
      </c>
      <c r="L24" s="227">
        <v>1</v>
      </c>
      <c r="M24" s="228" t="s">
        <v>151</v>
      </c>
      <c r="N24" s="229">
        <v>1</v>
      </c>
      <c r="O24" s="223"/>
      <c r="P24" s="227" t="s">
        <v>152</v>
      </c>
      <c r="Q24" s="187"/>
      <c r="R24" s="188"/>
      <c r="S24" s="188"/>
      <c r="T24" s="189"/>
      <c r="U24" s="190"/>
      <c r="V24" s="188"/>
      <c r="W24" s="188"/>
      <c r="X24" s="191"/>
      <c r="Y24" s="190"/>
      <c r="Z24" s="188"/>
      <c r="AA24" s="188"/>
      <c r="AB24" s="191"/>
      <c r="AC24" s="190"/>
      <c r="AD24" s="188"/>
      <c r="AE24" s="188"/>
      <c r="AF24" s="191"/>
      <c r="AG24" s="192"/>
      <c r="AH24" s="193"/>
      <c r="AI24" s="193"/>
      <c r="AJ24" s="194"/>
      <c r="AK24" s="192">
        <v>1</v>
      </c>
      <c r="AL24" s="193"/>
      <c r="AM24" s="193"/>
      <c r="AN24" s="194"/>
      <c r="AO24" s="192"/>
      <c r="AP24" s="193"/>
      <c r="AQ24" s="193"/>
      <c r="AR24" s="194"/>
      <c r="AS24" s="192"/>
      <c r="AT24" s="193"/>
      <c r="AU24" s="193"/>
      <c r="AV24" s="194"/>
      <c r="AW24" s="192"/>
      <c r="AX24" s="193"/>
      <c r="AY24" s="193"/>
      <c r="AZ24" s="194"/>
      <c r="BA24" s="190"/>
      <c r="BB24" s="188"/>
      <c r="BC24" s="188"/>
      <c r="BD24" s="191"/>
      <c r="BE24" s="190"/>
      <c r="BF24" s="188"/>
      <c r="BG24" s="188"/>
      <c r="BH24" s="191"/>
      <c r="BI24" s="190"/>
      <c r="BJ24" s="188"/>
      <c r="BK24" s="188"/>
      <c r="BL24" s="195"/>
      <c r="BM24" s="242">
        <f t="shared" si="0"/>
        <v>1</v>
      </c>
      <c r="BN24" s="245">
        <f t="shared" si="2"/>
        <v>0</v>
      </c>
      <c r="BO24" s="196"/>
      <c r="BP24" s="196"/>
      <c r="BQ24" s="2" t="s">
        <v>247</v>
      </c>
    </row>
    <row r="25" spans="1:69" s="2" customFormat="1" hidden="1" x14ac:dyDescent="0.25">
      <c r="A25" s="219" t="s">
        <v>82</v>
      </c>
      <c r="B25" s="220" t="s">
        <v>91</v>
      </c>
      <c r="C25" s="221" t="s">
        <v>104</v>
      </c>
      <c r="D25" s="221" t="s">
        <v>94</v>
      </c>
      <c r="E25" s="230" t="s">
        <v>101</v>
      </c>
      <c r="F25" s="222" t="s">
        <v>48</v>
      </c>
      <c r="G25" s="223"/>
      <c r="H25" s="223" t="s">
        <v>138</v>
      </c>
      <c r="I25" s="224" t="s">
        <v>144</v>
      </c>
      <c r="J25" s="225" t="s">
        <v>31</v>
      </c>
      <c r="K25" s="226">
        <v>1</v>
      </c>
      <c r="L25" s="227">
        <v>1</v>
      </c>
      <c r="M25" s="228" t="s">
        <v>151</v>
      </c>
      <c r="N25" s="229">
        <v>1</v>
      </c>
      <c r="O25" s="223"/>
      <c r="P25" s="227" t="s">
        <v>152</v>
      </c>
      <c r="Q25" s="187"/>
      <c r="R25" s="188"/>
      <c r="S25" s="188"/>
      <c r="T25" s="189"/>
      <c r="U25" s="190"/>
      <c r="V25" s="188"/>
      <c r="W25" s="188"/>
      <c r="X25" s="191"/>
      <c r="Y25" s="190"/>
      <c r="Z25" s="188"/>
      <c r="AA25" s="188"/>
      <c r="AB25" s="191"/>
      <c r="AC25" s="190"/>
      <c r="AD25" s="188"/>
      <c r="AE25" s="188"/>
      <c r="AF25" s="191"/>
      <c r="AG25" s="192"/>
      <c r="AH25" s="193"/>
      <c r="AI25" s="193"/>
      <c r="AJ25" s="194"/>
      <c r="AK25" s="192">
        <v>1</v>
      </c>
      <c r="AL25" s="193"/>
      <c r="AM25" s="193"/>
      <c r="AN25" s="194"/>
      <c r="AO25" s="192"/>
      <c r="AP25" s="193"/>
      <c r="AQ25" s="193"/>
      <c r="AR25" s="194"/>
      <c r="AS25" s="192"/>
      <c r="AT25" s="193"/>
      <c r="AU25" s="193"/>
      <c r="AV25" s="194"/>
      <c r="AW25" s="192"/>
      <c r="AX25" s="193"/>
      <c r="AY25" s="193"/>
      <c r="AZ25" s="194"/>
      <c r="BA25" s="190"/>
      <c r="BB25" s="188"/>
      <c r="BC25" s="188"/>
      <c r="BD25" s="191"/>
      <c r="BE25" s="190"/>
      <c r="BF25" s="188"/>
      <c r="BG25" s="188"/>
      <c r="BH25" s="191"/>
      <c r="BI25" s="190"/>
      <c r="BJ25" s="188"/>
      <c r="BK25" s="188"/>
      <c r="BL25" s="195"/>
      <c r="BM25" s="242">
        <f t="shared" si="0"/>
        <v>1</v>
      </c>
      <c r="BN25" s="245">
        <f t="shared" si="2"/>
        <v>0</v>
      </c>
      <c r="BO25" s="196"/>
      <c r="BP25" s="196"/>
      <c r="BQ25" s="2" t="s">
        <v>247</v>
      </c>
    </row>
    <row r="26" spans="1:69" s="2" customFormat="1" hidden="1" x14ac:dyDescent="0.25">
      <c r="A26" s="219" t="s">
        <v>82</v>
      </c>
      <c r="B26" s="220" t="s">
        <v>91</v>
      </c>
      <c r="C26" s="221" t="s">
        <v>104</v>
      </c>
      <c r="D26" s="221" t="s">
        <v>94</v>
      </c>
      <c r="E26" s="230" t="s">
        <v>101</v>
      </c>
      <c r="F26" s="222" t="s">
        <v>48</v>
      </c>
      <c r="G26" s="223"/>
      <c r="H26" s="223" t="s">
        <v>138</v>
      </c>
      <c r="I26" s="224" t="s">
        <v>144</v>
      </c>
      <c r="J26" s="225" t="s">
        <v>32</v>
      </c>
      <c r="K26" s="226">
        <v>1</v>
      </c>
      <c r="L26" s="227">
        <v>1</v>
      </c>
      <c r="M26" s="228" t="s">
        <v>151</v>
      </c>
      <c r="N26" s="229">
        <v>1</v>
      </c>
      <c r="O26" s="223"/>
      <c r="P26" s="227" t="s">
        <v>152</v>
      </c>
      <c r="Q26" s="187"/>
      <c r="R26" s="188"/>
      <c r="S26" s="188"/>
      <c r="T26" s="189"/>
      <c r="U26" s="190"/>
      <c r="V26" s="188"/>
      <c r="W26" s="188"/>
      <c r="X26" s="191"/>
      <c r="Y26" s="190"/>
      <c r="Z26" s="188"/>
      <c r="AA26" s="188"/>
      <c r="AB26" s="191"/>
      <c r="AC26" s="190"/>
      <c r="AD26" s="188"/>
      <c r="AE26" s="188"/>
      <c r="AF26" s="191"/>
      <c r="AG26" s="192"/>
      <c r="AH26" s="193"/>
      <c r="AI26" s="193"/>
      <c r="AJ26" s="194"/>
      <c r="AK26" s="192">
        <v>1</v>
      </c>
      <c r="AL26" s="193"/>
      <c r="AM26" s="193"/>
      <c r="AN26" s="194"/>
      <c r="AO26" s="192"/>
      <c r="AP26" s="193"/>
      <c r="AQ26" s="193"/>
      <c r="AR26" s="194"/>
      <c r="AS26" s="192"/>
      <c r="AT26" s="193"/>
      <c r="AU26" s="193"/>
      <c r="AV26" s="194"/>
      <c r="AW26" s="192"/>
      <c r="AX26" s="193"/>
      <c r="AY26" s="193"/>
      <c r="AZ26" s="194"/>
      <c r="BA26" s="190"/>
      <c r="BB26" s="188"/>
      <c r="BC26" s="188"/>
      <c r="BD26" s="191"/>
      <c r="BE26" s="190"/>
      <c r="BF26" s="188"/>
      <c r="BG26" s="188"/>
      <c r="BH26" s="191"/>
      <c r="BI26" s="190"/>
      <c r="BJ26" s="188"/>
      <c r="BK26" s="188"/>
      <c r="BL26" s="195"/>
      <c r="BM26" s="242">
        <f t="shared" si="0"/>
        <v>1</v>
      </c>
      <c r="BN26" s="245">
        <f t="shared" si="2"/>
        <v>0</v>
      </c>
      <c r="BO26" s="196"/>
      <c r="BP26" s="196"/>
      <c r="BQ26" s="2" t="s">
        <v>247</v>
      </c>
    </row>
    <row r="27" spans="1:69" s="2" customFormat="1" hidden="1" x14ac:dyDescent="0.25">
      <c r="A27" s="219" t="s">
        <v>82</v>
      </c>
      <c r="B27" s="220" t="s">
        <v>91</v>
      </c>
      <c r="C27" s="221" t="s">
        <v>104</v>
      </c>
      <c r="D27" s="221" t="s">
        <v>94</v>
      </c>
      <c r="E27" s="230" t="s">
        <v>101</v>
      </c>
      <c r="F27" s="222" t="s">
        <v>48</v>
      </c>
      <c r="G27" s="223"/>
      <c r="H27" s="223" t="s">
        <v>138</v>
      </c>
      <c r="I27" s="224" t="s">
        <v>144</v>
      </c>
      <c r="J27" s="225" t="s">
        <v>166</v>
      </c>
      <c r="K27" s="226">
        <v>10</v>
      </c>
      <c r="L27" s="227">
        <v>10</v>
      </c>
      <c r="M27" s="228" t="s">
        <v>149</v>
      </c>
      <c r="N27" s="229">
        <v>10</v>
      </c>
      <c r="O27" s="223"/>
      <c r="P27" s="227" t="s">
        <v>152</v>
      </c>
      <c r="Q27" s="187"/>
      <c r="R27" s="188"/>
      <c r="S27" s="188">
        <v>3</v>
      </c>
      <c r="T27" s="189"/>
      <c r="U27" s="190"/>
      <c r="V27" s="188"/>
      <c r="W27" s="188">
        <v>3</v>
      </c>
      <c r="X27" s="191"/>
      <c r="Y27" s="190"/>
      <c r="Z27" s="188"/>
      <c r="AA27" s="188"/>
      <c r="AB27" s="191">
        <v>2</v>
      </c>
      <c r="AC27" s="190"/>
      <c r="AD27" s="188"/>
      <c r="AE27" s="188"/>
      <c r="AF27" s="191"/>
      <c r="AG27" s="192"/>
      <c r="AH27" s="193"/>
      <c r="AI27" s="193"/>
      <c r="AJ27" s="194"/>
      <c r="AK27" s="192">
        <v>1</v>
      </c>
      <c r="AL27" s="193">
        <v>1</v>
      </c>
      <c r="AM27" s="193"/>
      <c r="AN27" s="194"/>
      <c r="AO27" s="192"/>
      <c r="AP27" s="193"/>
      <c r="AQ27" s="193"/>
      <c r="AR27" s="194"/>
      <c r="AS27" s="192"/>
      <c r="AT27" s="193"/>
      <c r="AU27" s="193"/>
      <c r="AV27" s="194"/>
      <c r="AW27" s="192"/>
      <c r="AX27" s="193"/>
      <c r="AY27" s="193"/>
      <c r="AZ27" s="194"/>
      <c r="BA27" s="190"/>
      <c r="BB27" s="188"/>
      <c r="BC27" s="188"/>
      <c r="BD27" s="191"/>
      <c r="BE27" s="190"/>
      <c r="BF27" s="188"/>
      <c r="BG27" s="188"/>
      <c r="BH27" s="191"/>
      <c r="BI27" s="190"/>
      <c r="BJ27" s="188"/>
      <c r="BK27" s="188"/>
      <c r="BL27" s="195"/>
      <c r="BM27" s="242">
        <f t="shared" si="0"/>
        <v>10</v>
      </c>
      <c r="BN27" s="245">
        <f t="shared" si="2"/>
        <v>0</v>
      </c>
      <c r="BO27" s="196"/>
      <c r="BP27" s="196"/>
      <c r="BQ27" s="2" t="s">
        <v>247</v>
      </c>
    </row>
    <row r="28" spans="1:69" s="2" customFormat="1" hidden="1" x14ac:dyDescent="0.25">
      <c r="A28" s="219" t="s">
        <v>82</v>
      </c>
      <c r="B28" s="220" t="s">
        <v>91</v>
      </c>
      <c r="C28" s="221" t="s">
        <v>104</v>
      </c>
      <c r="D28" s="221" t="s">
        <v>94</v>
      </c>
      <c r="E28" s="230" t="s">
        <v>101</v>
      </c>
      <c r="F28" s="222" t="s">
        <v>48</v>
      </c>
      <c r="G28" s="223"/>
      <c r="H28" s="223" t="s">
        <v>138</v>
      </c>
      <c r="I28" s="224" t="s">
        <v>144</v>
      </c>
      <c r="J28" s="225" t="s">
        <v>35</v>
      </c>
      <c r="K28" s="226">
        <v>10</v>
      </c>
      <c r="L28" s="227">
        <v>10</v>
      </c>
      <c r="M28" s="228" t="s">
        <v>149</v>
      </c>
      <c r="N28" s="229">
        <v>10</v>
      </c>
      <c r="O28" s="223"/>
      <c r="P28" s="227" t="s">
        <v>152</v>
      </c>
      <c r="Q28" s="187"/>
      <c r="R28" s="188"/>
      <c r="S28" s="188">
        <v>3</v>
      </c>
      <c r="T28" s="189"/>
      <c r="U28" s="190"/>
      <c r="V28" s="188"/>
      <c r="W28" s="188">
        <v>3</v>
      </c>
      <c r="X28" s="191"/>
      <c r="Y28" s="190"/>
      <c r="Z28" s="188"/>
      <c r="AA28" s="188"/>
      <c r="AB28" s="191">
        <v>2</v>
      </c>
      <c r="AC28" s="190"/>
      <c r="AD28" s="188"/>
      <c r="AE28" s="188"/>
      <c r="AF28" s="191"/>
      <c r="AG28" s="192"/>
      <c r="AH28" s="193"/>
      <c r="AI28" s="193"/>
      <c r="AJ28" s="194"/>
      <c r="AK28" s="192">
        <v>1</v>
      </c>
      <c r="AL28" s="193">
        <v>1</v>
      </c>
      <c r="AM28" s="193"/>
      <c r="AN28" s="194"/>
      <c r="AO28" s="192"/>
      <c r="AP28" s="193"/>
      <c r="AQ28" s="193"/>
      <c r="AR28" s="194"/>
      <c r="AS28" s="192"/>
      <c r="AT28" s="193"/>
      <c r="AU28" s="193"/>
      <c r="AV28" s="194"/>
      <c r="AW28" s="192"/>
      <c r="AX28" s="193"/>
      <c r="AY28" s="193"/>
      <c r="AZ28" s="194"/>
      <c r="BA28" s="190"/>
      <c r="BB28" s="188"/>
      <c r="BC28" s="188"/>
      <c r="BD28" s="191"/>
      <c r="BE28" s="190"/>
      <c r="BF28" s="188"/>
      <c r="BG28" s="188"/>
      <c r="BH28" s="191"/>
      <c r="BI28" s="190"/>
      <c r="BJ28" s="188"/>
      <c r="BK28" s="188"/>
      <c r="BL28" s="195"/>
      <c r="BM28" s="242">
        <f t="shared" si="0"/>
        <v>10</v>
      </c>
      <c r="BN28" s="245">
        <f t="shared" si="2"/>
        <v>0</v>
      </c>
      <c r="BO28" s="196"/>
      <c r="BP28" s="196"/>
      <c r="BQ28" s="2" t="s">
        <v>247</v>
      </c>
    </row>
    <row r="29" spans="1:69" s="2" customFormat="1" hidden="1" x14ac:dyDescent="0.25">
      <c r="A29" s="219" t="s">
        <v>82</v>
      </c>
      <c r="B29" s="220" t="s">
        <v>91</v>
      </c>
      <c r="C29" s="221" t="s">
        <v>104</v>
      </c>
      <c r="D29" s="221" t="s">
        <v>94</v>
      </c>
      <c r="E29" s="230" t="s">
        <v>101</v>
      </c>
      <c r="F29" s="222" t="s">
        <v>48</v>
      </c>
      <c r="G29" s="223"/>
      <c r="H29" s="223" t="s">
        <v>138</v>
      </c>
      <c r="I29" s="224" t="s">
        <v>144</v>
      </c>
      <c r="J29" s="225" t="s">
        <v>36</v>
      </c>
      <c r="K29" s="226">
        <v>10</v>
      </c>
      <c r="L29" s="227">
        <v>10</v>
      </c>
      <c r="M29" s="228" t="s">
        <v>149</v>
      </c>
      <c r="N29" s="229">
        <v>10</v>
      </c>
      <c r="O29" s="223"/>
      <c r="P29" s="227" t="s">
        <v>152</v>
      </c>
      <c r="Q29" s="187"/>
      <c r="R29" s="188"/>
      <c r="S29" s="188">
        <v>3</v>
      </c>
      <c r="T29" s="189"/>
      <c r="U29" s="190"/>
      <c r="V29" s="188"/>
      <c r="W29" s="188">
        <v>3</v>
      </c>
      <c r="X29" s="191"/>
      <c r="Y29" s="190"/>
      <c r="Z29" s="188"/>
      <c r="AA29" s="188"/>
      <c r="AB29" s="191">
        <v>2</v>
      </c>
      <c r="AC29" s="190"/>
      <c r="AD29" s="188"/>
      <c r="AE29" s="188"/>
      <c r="AF29" s="191"/>
      <c r="AG29" s="192"/>
      <c r="AH29" s="193"/>
      <c r="AI29" s="193"/>
      <c r="AJ29" s="194"/>
      <c r="AK29" s="192">
        <v>1</v>
      </c>
      <c r="AL29" s="193">
        <v>1</v>
      </c>
      <c r="AM29" s="193"/>
      <c r="AN29" s="194"/>
      <c r="AO29" s="192"/>
      <c r="AP29" s="193"/>
      <c r="AQ29" s="193"/>
      <c r="AR29" s="194"/>
      <c r="AS29" s="192"/>
      <c r="AT29" s="193"/>
      <c r="AU29" s="193"/>
      <c r="AV29" s="194"/>
      <c r="AW29" s="192"/>
      <c r="AX29" s="193"/>
      <c r="AY29" s="193"/>
      <c r="AZ29" s="194"/>
      <c r="BA29" s="190"/>
      <c r="BB29" s="188"/>
      <c r="BC29" s="188"/>
      <c r="BD29" s="191"/>
      <c r="BE29" s="190"/>
      <c r="BF29" s="188"/>
      <c r="BG29" s="188"/>
      <c r="BH29" s="191"/>
      <c r="BI29" s="190"/>
      <c r="BJ29" s="188"/>
      <c r="BK29" s="188"/>
      <c r="BL29" s="195"/>
      <c r="BM29" s="242">
        <f t="shared" si="0"/>
        <v>10</v>
      </c>
      <c r="BN29" s="245">
        <f t="shared" si="2"/>
        <v>0</v>
      </c>
      <c r="BO29" s="196"/>
      <c r="BP29" s="196"/>
      <c r="BQ29" s="2" t="s">
        <v>247</v>
      </c>
    </row>
    <row r="30" spans="1:69" s="2" customFormat="1" hidden="1" x14ac:dyDescent="0.25">
      <c r="A30" s="219" t="s">
        <v>82</v>
      </c>
      <c r="B30" s="220" t="s">
        <v>91</v>
      </c>
      <c r="C30" s="221" t="s">
        <v>104</v>
      </c>
      <c r="D30" s="221" t="s">
        <v>94</v>
      </c>
      <c r="E30" s="230" t="s">
        <v>101</v>
      </c>
      <c r="F30" s="222" t="s">
        <v>48</v>
      </c>
      <c r="G30" s="223"/>
      <c r="H30" s="223" t="s">
        <v>138</v>
      </c>
      <c r="I30" s="224" t="s">
        <v>144</v>
      </c>
      <c r="J30" s="225" t="s">
        <v>328</v>
      </c>
      <c r="K30" s="226">
        <v>10</v>
      </c>
      <c r="L30" s="227">
        <v>10</v>
      </c>
      <c r="M30" s="228" t="s">
        <v>149</v>
      </c>
      <c r="N30" s="229">
        <v>10</v>
      </c>
      <c r="O30" s="223"/>
      <c r="P30" s="227" t="s">
        <v>152</v>
      </c>
      <c r="Q30" s="187"/>
      <c r="R30" s="188"/>
      <c r="S30" s="188">
        <v>3</v>
      </c>
      <c r="T30" s="189"/>
      <c r="U30" s="190"/>
      <c r="V30" s="188"/>
      <c r="W30" s="188">
        <v>3</v>
      </c>
      <c r="X30" s="191"/>
      <c r="Y30" s="190"/>
      <c r="Z30" s="188"/>
      <c r="AA30" s="188"/>
      <c r="AB30" s="191">
        <v>2</v>
      </c>
      <c r="AC30" s="190"/>
      <c r="AD30" s="188"/>
      <c r="AE30" s="188"/>
      <c r="AF30" s="191"/>
      <c r="AG30" s="192"/>
      <c r="AH30" s="193"/>
      <c r="AI30" s="193"/>
      <c r="AJ30" s="194"/>
      <c r="AK30" s="192">
        <v>1</v>
      </c>
      <c r="AL30" s="193">
        <v>1</v>
      </c>
      <c r="AM30" s="193"/>
      <c r="AN30" s="194"/>
      <c r="AO30" s="192"/>
      <c r="AP30" s="193"/>
      <c r="AQ30" s="193"/>
      <c r="AR30" s="194"/>
      <c r="AS30" s="192"/>
      <c r="AT30" s="193"/>
      <c r="AU30" s="193"/>
      <c r="AV30" s="194"/>
      <c r="AW30" s="192"/>
      <c r="AX30" s="193"/>
      <c r="AY30" s="193"/>
      <c r="AZ30" s="194"/>
      <c r="BA30" s="190"/>
      <c r="BB30" s="188"/>
      <c r="BC30" s="188"/>
      <c r="BD30" s="191"/>
      <c r="BE30" s="190"/>
      <c r="BF30" s="188"/>
      <c r="BG30" s="188"/>
      <c r="BH30" s="191"/>
      <c r="BI30" s="190"/>
      <c r="BJ30" s="188"/>
      <c r="BK30" s="188"/>
      <c r="BL30" s="195"/>
      <c r="BM30" s="242">
        <f t="shared" si="0"/>
        <v>10</v>
      </c>
      <c r="BN30" s="245">
        <f t="shared" si="2"/>
        <v>0</v>
      </c>
      <c r="BO30" s="196"/>
      <c r="BP30" s="196"/>
      <c r="BQ30" s="2" t="s">
        <v>247</v>
      </c>
    </row>
    <row r="31" spans="1:69" s="2" customFormat="1" hidden="1" x14ac:dyDescent="0.25">
      <c r="A31" s="219" t="s">
        <v>82</v>
      </c>
      <c r="B31" s="220" t="s">
        <v>91</v>
      </c>
      <c r="C31" s="221" t="s">
        <v>104</v>
      </c>
      <c r="D31" s="221" t="s">
        <v>94</v>
      </c>
      <c r="E31" s="230" t="s">
        <v>101</v>
      </c>
      <c r="F31" s="222" t="s">
        <v>48</v>
      </c>
      <c r="G31" s="223"/>
      <c r="H31" s="223" t="s">
        <v>138</v>
      </c>
      <c r="I31" s="224" t="s">
        <v>144</v>
      </c>
      <c r="J31" s="225" t="s">
        <v>250</v>
      </c>
      <c r="K31" s="226">
        <v>6</v>
      </c>
      <c r="L31" s="227">
        <v>18</v>
      </c>
      <c r="M31" s="228" t="s">
        <v>251</v>
      </c>
      <c r="N31" s="229" t="s">
        <v>249</v>
      </c>
      <c r="O31" s="223" t="s">
        <v>252</v>
      </c>
      <c r="P31" s="227"/>
      <c r="Q31" s="187"/>
      <c r="R31" s="188"/>
      <c r="S31" s="188">
        <v>18</v>
      </c>
      <c r="T31" s="189"/>
      <c r="U31" s="190"/>
      <c r="V31" s="188"/>
      <c r="W31" s="188"/>
      <c r="X31" s="191"/>
      <c r="Y31" s="190"/>
      <c r="Z31" s="188"/>
      <c r="AA31" s="188"/>
      <c r="AB31" s="191"/>
      <c r="AC31" s="190"/>
      <c r="AD31" s="188"/>
      <c r="AE31" s="188"/>
      <c r="AF31" s="191"/>
      <c r="AG31" s="192"/>
      <c r="AH31" s="193"/>
      <c r="AI31" s="193"/>
      <c r="AJ31" s="194"/>
      <c r="AK31" s="192"/>
      <c r="AL31" s="193"/>
      <c r="AM31" s="193"/>
      <c r="AN31" s="194"/>
      <c r="AO31" s="192"/>
      <c r="AP31" s="193"/>
      <c r="AQ31" s="193"/>
      <c r="AR31" s="194"/>
      <c r="AS31" s="192"/>
      <c r="AT31" s="193"/>
      <c r="AU31" s="193"/>
      <c r="AV31" s="194"/>
      <c r="AW31" s="192"/>
      <c r="AX31" s="193"/>
      <c r="AY31" s="193"/>
      <c r="AZ31" s="194"/>
      <c r="BA31" s="190"/>
      <c r="BB31" s="188"/>
      <c r="BC31" s="188"/>
      <c r="BD31" s="191"/>
      <c r="BE31" s="190"/>
      <c r="BF31" s="188"/>
      <c r="BG31" s="188"/>
      <c r="BH31" s="191"/>
      <c r="BI31" s="190"/>
      <c r="BJ31" s="188"/>
      <c r="BK31" s="188"/>
      <c r="BL31" s="195"/>
      <c r="BM31" s="242">
        <f t="shared" si="0"/>
        <v>18</v>
      </c>
      <c r="BN31" s="245">
        <f t="shared" si="2"/>
        <v>0</v>
      </c>
      <c r="BO31" s="196"/>
      <c r="BP31" s="196"/>
      <c r="BQ31" s="2" t="s">
        <v>351</v>
      </c>
    </row>
    <row r="32" spans="1:69" s="2" customFormat="1" hidden="1" x14ac:dyDescent="0.25">
      <c r="A32" s="219" t="s">
        <v>82</v>
      </c>
      <c r="B32" s="220" t="s">
        <v>91</v>
      </c>
      <c r="C32" s="221" t="s">
        <v>105</v>
      </c>
      <c r="D32" s="221" t="s">
        <v>94</v>
      </c>
      <c r="E32" s="230" t="s">
        <v>101</v>
      </c>
      <c r="F32" s="222" t="s">
        <v>49</v>
      </c>
      <c r="G32" s="223"/>
      <c r="H32" s="223" t="s">
        <v>138</v>
      </c>
      <c r="I32" s="224" t="s">
        <v>139</v>
      </c>
      <c r="J32" s="225" t="s">
        <v>33</v>
      </c>
      <c r="K32" s="226">
        <v>5</v>
      </c>
      <c r="L32" s="227">
        <v>5</v>
      </c>
      <c r="M32" s="228" t="s">
        <v>148</v>
      </c>
      <c r="N32" s="229">
        <v>5</v>
      </c>
      <c r="O32" s="223"/>
      <c r="P32" s="227" t="s">
        <v>152</v>
      </c>
      <c r="Q32" s="187"/>
      <c r="R32" s="188"/>
      <c r="S32" s="188">
        <v>1</v>
      </c>
      <c r="T32" s="189"/>
      <c r="U32" s="190"/>
      <c r="V32" s="188"/>
      <c r="W32" s="188">
        <v>1</v>
      </c>
      <c r="X32" s="191"/>
      <c r="Y32" s="190"/>
      <c r="Z32" s="188"/>
      <c r="AA32" s="188"/>
      <c r="AB32" s="191">
        <v>1</v>
      </c>
      <c r="AC32" s="190"/>
      <c r="AD32" s="188"/>
      <c r="AE32" s="188"/>
      <c r="AF32" s="191">
        <v>1</v>
      </c>
      <c r="AG32" s="192"/>
      <c r="AH32" s="193"/>
      <c r="AI32" s="193"/>
      <c r="AJ32" s="194"/>
      <c r="AK32" s="192"/>
      <c r="AL32" s="193">
        <v>1</v>
      </c>
      <c r="AM32" s="193"/>
      <c r="AN32" s="194"/>
      <c r="AO32" s="192"/>
      <c r="AP32" s="193"/>
      <c r="AQ32" s="193"/>
      <c r="AR32" s="194"/>
      <c r="AS32" s="192"/>
      <c r="AT32" s="193"/>
      <c r="AU32" s="193"/>
      <c r="AV32" s="194"/>
      <c r="AW32" s="192"/>
      <c r="AX32" s="193"/>
      <c r="AY32" s="193"/>
      <c r="AZ32" s="194"/>
      <c r="BA32" s="190"/>
      <c r="BB32" s="188"/>
      <c r="BC32" s="188"/>
      <c r="BD32" s="191"/>
      <c r="BE32" s="190"/>
      <c r="BF32" s="188"/>
      <c r="BG32" s="188"/>
      <c r="BH32" s="191"/>
      <c r="BI32" s="190"/>
      <c r="BJ32" s="188"/>
      <c r="BK32" s="188"/>
      <c r="BL32" s="195"/>
      <c r="BM32" s="242">
        <f t="shared" si="0"/>
        <v>5</v>
      </c>
      <c r="BN32" s="245">
        <f t="shared" si="2"/>
        <v>0</v>
      </c>
      <c r="BO32" s="196"/>
      <c r="BP32" s="196"/>
      <c r="BQ32" s="2" t="s">
        <v>247</v>
      </c>
    </row>
    <row r="33" spans="1:69" s="2" customFormat="1" hidden="1" x14ac:dyDescent="0.25">
      <c r="A33" s="219" t="s">
        <v>82</v>
      </c>
      <c r="B33" s="220" t="s">
        <v>91</v>
      </c>
      <c r="C33" s="221" t="s">
        <v>105</v>
      </c>
      <c r="D33" s="221" t="s">
        <v>94</v>
      </c>
      <c r="E33" s="230" t="s">
        <v>101</v>
      </c>
      <c r="F33" s="222" t="s">
        <v>49</v>
      </c>
      <c r="G33" s="223"/>
      <c r="H33" s="223" t="s">
        <v>138</v>
      </c>
      <c r="I33" s="224" t="s">
        <v>139</v>
      </c>
      <c r="J33" s="225" t="s">
        <v>166</v>
      </c>
      <c r="K33" s="226">
        <v>5</v>
      </c>
      <c r="L33" s="227">
        <v>5</v>
      </c>
      <c r="M33" s="228" t="s">
        <v>148</v>
      </c>
      <c r="N33" s="229">
        <v>5</v>
      </c>
      <c r="O33" s="223"/>
      <c r="P33" s="227" t="s">
        <v>152</v>
      </c>
      <c r="Q33" s="187"/>
      <c r="R33" s="188"/>
      <c r="S33" s="188">
        <v>1</v>
      </c>
      <c r="T33" s="189"/>
      <c r="U33" s="190"/>
      <c r="V33" s="188"/>
      <c r="W33" s="188">
        <v>1</v>
      </c>
      <c r="X33" s="191"/>
      <c r="Y33" s="190"/>
      <c r="Z33" s="188"/>
      <c r="AA33" s="188"/>
      <c r="AB33" s="191">
        <v>1</v>
      </c>
      <c r="AC33" s="190"/>
      <c r="AD33" s="188"/>
      <c r="AE33" s="188"/>
      <c r="AF33" s="191">
        <v>1</v>
      </c>
      <c r="AG33" s="192"/>
      <c r="AH33" s="193"/>
      <c r="AI33" s="193"/>
      <c r="AJ33" s="194"/>
      <c r="AK33" s="192"/>
      <c r="AL33" s="193">
        <v>1</v>
      </c>
      <c r="AM33" s="193"/>
      <c r="AN33" s="194"/>
      <c r="AO33" s="192"/>
      <c r="AP33" s="193"/>
      <c r="AQ33" s="193"/>
      <c r="AR33" s="194"/>
      <c r="AS33" s="192"/>
      <c r="AT33" s="193"/>
      <c r="AU33" s="193"/>
      <c r="AV33" s="194"/>
      <c r="AW33" s="192"/>
      <c r="AX33" s="193"/>
      <c r="AY33" s="193"/>
      <c r="AZ33" s="194"/>
      <c r="BA33" s="190"/>
      <c r="BB33" s="188"/>
      <c r="BC33" s="188"/>
      <c r="BD33" s="191"/>
      <c r="BE33" s="190"/>
      <c r="BF33" s="188"/>
      <c r="BG33" s="188"/>
      <c r="BH33" s="191"/>
      <c r="BI33" s="190"/>
      <c r="BJ33" s="188"/>
      <c r="BK33" s="188"/>
      <c r="BL33" s="195"/>
      <c r="BM33" s="242">
        <f t="shared" si="0"/>
        <v>5</v>
      </c>
      <c r="BN33" s="245">
        <f t="shared" si="2"/>
        <v>0</v>
      </c>
      <c r="BO33" s="196"/>
      <c r="BP33" s="196"/>
      <c r="BQ33" s="2" t="s">
        <v>247</v>
      </c>
    </row>
    <row r="34" spans="1:69" s="2" customFormat="1" hidden="1" x14ac:dyDescent="0.25">
      <c r="A34" s="219" t="s">
        <v>82</v>
      </c>
      <c r="B34" s="220" t="s">
        <v>91</v>
      </c>
      <c r="C34" s="221" t="s">
        <v>105</v>
      </c>
      <c r="D34" s="221" t="s">
        <v>94</v>
      </c>
      <c r="E34" s="230" t="s">
        <v>101</v>
      </c>
      <c r="F34" s="222" t="s">
        <v>49</v>
      </c>
      <c r="G34" s="223"/>
      <c r="H34" s="223" t="s">
        <v>138</v>
      </c>
      <c r="I34" s="224" t="s">
        <v>139</v>
      </c>
      <c r="J34" s="225" t="s">
        <v>35</v>
      </c>
      <c r="K34" s="226">
        <v>5</v>
      </c>
      <c r="L34" s="227">
        <v>5</v>
      </c>
      <c r="M34" s="228" t="s">
        <v>148</v>
      </c>
      <c r="N34" s="229">
        <v>5</v>
      </c>
      <c r="O34" s="223"/>
      <c r="P34" s="227" t="s">
        <v>152</v>
      </c>
      <c r="Q34" s="187"/>
      <c r="R34" s="188"/>
      <c r="S34" s="188">
        <v>1</v>
      </c>
      <c r="T34" s="189"/>
      <c r="U34" s="190"/>
      <c r="V34" s="188"/>
      <c r="W34" s="188">
        <v>1</v>
      </c>
      <c r="X34" s="191"/>
      <c r="Y34" s="190"/>
      <c r="Z34" s="188"/>
      <c r="AA34" s="188"/>
      <c r="AB34" s="191">
        <v>1</v>
      </c>
      <c r="AC34" s="190"/>
      <c r="AD34" s="188"/>
      <c r="AE34" s="188"/>
      <c r="AF34" s="191">
        <v>1</v>
      </c>
      <c r="AG34" s="192"/>
      <c r="AH34" s="193"/>
      <c r="AI34" s="193"/>
      <c r="AJ34" s="194"/>
      <c r="AK34" s="192"/>
      <c r="AL34" s="193">
        <v>1</v>
      </c>
      <c r="AM34" s="193"/>
      <c r="AN34" s="194"/>
      <c r="AO34" s="192"/>
      <c r="AP34" s="193"/>
      <c r="AQ34" s="193"/>
      <c r="AR34" s="194"/>
      <c r="AS34" s="192"/>
      <c r="AT34" s="193"/>
      <c r="AU34" s="193"/>
      <c r="AV34" s="194"/>
      <c r="AW34" s="192"/>
      <c r="AX34" s="193"/>
      <c r="AY34" s="193"/>
      <c r="AZ34" s="194"/>
      <c r="BA34" s="190"/>
      <c r="BB34" s="188"/>
      <c r="BC34" s="188"/>
      <c r="BD34" s="191"/>
      <c r="BE34" s="190"/>
      <c r="BF34" s="188"/>
      <c r="BG34" s="188"/>
      <c r="BH34" s="191"/>
      <c r="BI34" s="190"/>
      <c r="BJ34" s="188"/>
      <c r="BK34" s="188"/>
      <c r="BL34" s="195"/>
      <c r="BM34" s="242">
        <f t="shared" si="0"/>
        <v>5</v>
      </c>
      <c r="BN34" s="245">
        <f t="shared" si="2"/>
        <v>0</v>
      </c>
      <c r="BO34" s="196"/>
      <c r="BP34" s="196"/>
      <c r="BQ34" s="2" t="s">
        <v>247</v>
      </c>
    </row>
    <row r="35" spans="1:69" s="2" customFormat="1" hidden="1" x14ac:dyDescent="0.25">
      <c r="A35" s="219" t="s">
        <v>82</v>
      </c>
      <c r="B35" s="220" t="s">
        <v>91</v>
      </c>
      <c r="C35" s="221" t="s">
        <v>105</v>
      </c>
      <c r="D35" s="221" t="s">
        <v>94</v>
      </c>
      <c r="E35" s="230" t="s">
        <v>101</v>
      </c>
      <c r="F35" s="222" t="s">
        <v>49</v>
      </c>
      <c r="G35" s="223"/>
      <c r="H35" s="223" t="s">
        <v>138</v>
      </c>
      <c r="I35" s="224" t="s">
        <v>139</v>
      </c>
      <c r="J35" s="225" t="s">
        <v>36</v>
      </c>
      <c r="K35" s="226">
        <v>5</v>
      </c>
      <c r="L35" s="227">
        <v>5</v>
      </c>
      <c r="M35" s="228" t="s">
        <v>148</v>
      </c>
      <c r="N35" s="229">
        <v>5</v>
      </c>
      <c r="O35" s="223"/>
      <c r="P35" s="227" t="s">
        <v>152</v>
      </c>
      <c r="Q35" s="187"/>
      <c r="R35" s="188"/>
      <c r="S35" s="188">
        <v>1</v>
      </c>
      <c r="T35" s="189"/>
      <c r="U35" s="190"/>
      <c r="V35" s="188"/>
      <c r="W35" s="188">
        <v>1</v>
      </c>
      <c r="X35" s="191"/>
      <c r="Y35" s="190"/>
      <c r="Z35" s="188"/>
      <c r="AA35" s="188"/>
      <c r="AB35" s="191">
        <v>1</v>
      </c>
      <c r="AC35" s="190"/>
      <c r="AD35" s="188"/>
      <c r="AE35" s="188"/>
      <c r="AF35" s="191">
        <v>1</v>
      </c>
      <c r="AG35" s="192"/>
      <c r="AH35" s="193"/>
      <c r="AI35" s="193"/>
      <c r="AJ35" s="194"/>
      <c r="AK35" s="192"/>
      <c r="AL35" s="193">
        <v>1</v>
      </c>
      <c r="AM35" s="193"/>
      <c r="AN35" s="194"/>
      <c r="AO35" s="192"/>
      <c r="AP35" s="193"/>
      <c r="AQ35" s="193"/>
      <c r="AR35" s="194"/>
      <c r="AS35" s="192"/>
      <c r="AT35" s="193"/>
      <c r="AU35" s="193"/>
      <c r="AV35" s="194"/>
      <c r="AW35" s="192"/>
      <c r="AX35" s="193"/>
      <c r="AY35" s="193"/>
      <c r="AZ35" s="194"/>
      <c r="BA35" s="190"/>
      <c r="BB35" s="188"/>
      <c r="BC35" s="188"/>
      <c r="BD35" s="191"/>
      <c r="BE35" s="190"/>
      <c r="BF35" s="188"/>
      <c r="BG35" s="188"/>
      <c r="BH35" s="191"/>
      <c r="BI35" s="190"/>
      <c r="BJ35" s="188"/>
      <c r="BK35" s="188"/>
      <c r="BL35" s="195"/>
      <c r="BM35" s="242">
        <f t="shared" si="0"/>
        <v>5</v>
      </c>
      <c r="BN35" s="245">
        <f t="shared" si="2"/>
        <v>0</v>
      </c>
      <c r="BO35" s="196"/>
      <c r="BP35" s="196"/>
      <c r="BQ35" s="2" t="s">
        <v>247</v>
      </c>
    </row>
    <row r="36" spans="1:69" s="2" customFormat="1" hidden="1" x14ac:dyDescent="0.25">
      <c r="A36" s="219" t="s">
        <v>82</v>
      </c>
      <c r="B36" s="220" t="s">
        <v>91</v>
      </c>
      <c r="C36" s="221" t="s">
        <v>105</v>
      </c>
      <c r="D36" s="221" t="s">
        <v>94</v>
      </c>
      <c r="E36" s="230" t="s">
        <v>101</v>
      </c>
      <c r="F36" s="222" t="s">
        <v>49</v>
      </c>
      <c r="G36" s="223"/>
      <c r="H36" s="223" t="s">
        <v>138</v>
      </c>
      <c r="I36" s="224" t="s">
        <v>139</v>
      </c>
      <c r="J36" s="225" t="s">
        <v>328</v>
      </c>
      <c r="K36" s="226">
        <v>5</v>
      </c>
      <c r="L36" s="227">
        <v>5</v>
      </c>
      <c r="M36" s="228" t="s">
        <v>148</v>
      </c>
      <c r="N36" s="229">
        <v>5</v>
      </c>
      <c r="O36" s="223"/>
      <c r="P36" s="227" t="s">
        <v>152</v>
      </c>
      <c r="Q36" s="187"/>
      <c r="R36" s="188"/>
      <c r="S36" s="188">
        <v>1</v>
      </c>
      <c r="T36" s="189"/>
      <c r="U36" s="190"/>
      <c r="V36" s="188"/>
      <c r="W36" s="188">
        <v>1</v>
      </c>
      <c r="X36" s="191"/>
      <c r="Y36" s="190"/>
      <c r="Z36" s="188"/>
      <c r="AA36" s="188"/>
      <c r="AB36" s="191">
        <v>1</v>
      </c>
      <c r="AC36" s="190"/>
      <c r="AD36" s="188"/>
      <c r="AE36" s="188"/>
      <c r="AF36" s="191">
        <v>1</v>
      </c>
      <c r="AG36" s="192"/>
      <c r="AH36" s="193"/>
      <c r="AI36" s="193"/>
      <c r="AJ36" s="194"/>
      <c r="AK36" s="192"/>
      <c r="AL36" s="193">
        <v>1</v>
      </c>
      <c r="AM36" s="193"/>
      <c r="AN36" s="194"/>
      <c r="AO36" s="192"/>
      <c r="AP36" s="193"/>
      <c r="AQ36" s="193"/>
      <c r="AR36" s="194"/>
      <c r="AS36" s="192"/>
      <c r="AT36" s="193"/>
      <c r="AU36" s="193"/>
      <c r="AV36" s="194"/>
      <c r="AW36" s="192"/>
      <c r="AX36" s="193"/>
      <c r="AY36" s="193"/>
      <c r="AZ36" s="194"/>
      <c r="BA36" s="190"/>
      <c r="BB36" s="188"/>
      <c r="BC36" s="188"/>
      <c r="BD36" s="191"/>
      <c r="BE36" s="190"/>
      <c r="BF36" s="188"/>
      <c r="BG36" s="188"/>
      <c r="BH36" s="191"/>
      <c r="BI36" s="190"/>
      <c r="BJ36" s="188"/>
      <c r="BK36" s="188"/>
      <c r="BL36" s="195"/>
      <c r="BM36" s="242">
        <f t="shared" si="0"/>
        <v>5</v>
      </c>
      <c r="BN36" s="245">
        <f t="shared" si="2"/>
        <v>0</v>
      </c>
      <c r="BO36" s="196"/>
      <c r="BP36" s="196"/>
      <c r="BQ36" s="2" t="s">
        <v>247</v>
      </c>
    </row>
    <row r="37" spans="1:69" s="2" customFormat="1" hidden="1" x14ac:dyDescent="0.25">
      <c r="A37" s="219" t="s">
        <v>82</v>
      </c>
      <c r="B37" s="220" t="s">
        <v>91</v>
      </c>
      <c r="C37" s="221" t="s">
        <v>105</v>
      </c>
      <c r="D37" s="221" t="s">
        <v>94</v>
      </c>
      <c r="E37" s="230" t="s">
        <v>101</v>
      </c>
      <c r="F37" s="222" t="s">
        <v>49</v>
      </c>
      <c r="G37" s="223"/>
      <c r="H37" s="223" t="s">
        <v>138</v>
      </c>
      <c r="I37" s="224" t="s">
        <v>139</v>
      </c>
      <c r="J37" s="225" t="s">
        <v>250</v>
      </c>
      <c r="K37" s="226">
        <v>6</v>
      </c>
      <c r="L37" s="227">
        <v>6</v>
      </c>
      <c r="M37" s="228" t="s">
        <v>251</v>
      </c>
      <c r="N37" s="229" t="s">
        <v>249</v>
      </c>
      <c r="O37" s="223" t="s">
        <v>252</v>
      </c>
      <c r="P37" s="227"/>
      <c r="Q37" s="187"/>
      <c r="R37" s="188"/>
      <c r="S37" s="188">
        <v>6</v>
      </c>
      <c r="T37" s="189"/>
      <c r="U37" s="190"/>
      <c r="V37" s="188"/>
      <c r="W37" s="188"/>
      <c r="X37" s="191"/>
      <c r="Y37" s="190"/>
      <c r="Z37" s="188"/>
      <c r="AA37" s="188"/>
      <c r="AB37" s="191"/>
      <c r="AC37" s="190"/>
      <c r="AD37" s="188"/>
      <c r="AE37" s="188"/>
      <c r="AF37" s="191"/>
      <c r="AG37" s="192"/>
      <c r="AH37" s="193"/>
      <c r="AI37" s="193"/>
      <c r="AJ37" s="194"/>
      <c r="AK37" s="192"/>
      <c r="AL37" s="193"/>
      <c r="AM37" s="193"/>
      <c r="AN37" s="194"/>
      <c r="AO37" s="192"/>
      <c r="AP37" s="193"/>
      <c r="AQ37" s="193"/>
      <c r="AR37" s="194"/>
      <c r="AS37" s="192"/>
      <c r="AT37" s="193"/>
      <c r="AU37" s="193"/>
      <c r="AV37" s="194"/>
      <c r="AW37" s="192"/>
      <c r="AX37" s="193"/>
      <c r="AY37" s="193"/>
      <c r="AZ37" s="194"/>
      <c r="BA37" s="190"/>
      <c r="BB37" s="188"/>
      <c r="BC37" s="188"/>
      <c r="BD37" s="191"/>
      <c r="BE37" s="190"/>
      <c r="BF37" s="188"/>
      <c r="BG37" s="188"/>
      <c r="BH37" s="191"/>
      <c r="BI37" s="190"/>
      <c r="BJ37" s="188"/>
      <c r="BK37" s="188"/>
      <c r="BL37" s="195"/>
      <c r="BM37" s="242">
        <f t="shared" si="0"/>
        <v>6</v>
      </c>
      <c r="BN37" s="245">
        <f t="shared" si="2"/>
        <v>0</v>
      </c>
      <c r="BO37" s="196"/>
      <c r="BP37" s="196"/>
      <c r="BQ37" s="2" t="s">
        <v>351</v>
      </c>
    </row>
    <row r="38" spans="1:69" s="2" customFormat="1" hidden="1" x14ac:dyDescent="0.25">
      <c r="A38" s="219" t="s">
        <v>82</v>
      </c>
      <c r="B38" s="220" t="s">
        <v>91</v>
      </c>
      <c r="C38" s="221" t="s">
        <v>106</v>
      </c>
      <c r="D38" s="221" t="s">
        <v>94</v>
      </c>
      <c r="E38" s="230" t="s">
        <v>101</v>
      </c>
      <c r="F38" s="222" t="s">
        <v>50</v>
      </c>
      <c r="G38" s="223"/>
      <c r="H38" s="223" t="s">
        <v>138</v>
      </c>
      <c r="I38" s="224" t="s">
        <v>139</v>
      </c>
      <c r="J38" s="225" t="s">
        <v>33</v>
      </c>
      <c r="K38" s="226">
        <v>5</v>
      </c>
      <c r="L38" s="227">
        <v>5</v>
      </c>
      <c r="M38" s="228" t="s">
        <v>148</v>
      </c>
      <c r="N38" s="229">
        <v>4</v>
      </c>
      <c r="O38" s="223"/>
      <c r="P38" s="227"/>
      <c r="Q38" s="187"/>
      <c r="R38" s="188"/>
      <c r="S38" s="188"/>
      <c r="T38" s="189">
        <v>1</v>
      </c>
      <c r="U38" s="190"/>
      <c r="V38" s="188"/>
      <c r="W38" s="188">
        <v>1</v>
      </c>
      <c r="X38" s="191"/>
      <c r="Y38" s="190"/>
      <c r="Z38" s="188"/>
      <c r="AA38" s="188"/>
      <c r="AB38" s="191">
        <v>1</v>
      </c>
      <c r="AC38" s="190"/>
      <c r="AD38" s="188"/>
      <c r="AE38" s="188"/>
      <c r="AF38" s="191"/>
      <c r="AG38" s="192"/>
      <c r="AH38" s="193"/>
      <c r="AI38" s="193"/>
      <c r="AJ38" s="194"/>
      <c r="AK38" s="192"/>
      <c r="AL38" s="193">
        <v>1</v>
      </c>
      <c r="AM38" s="193"/>
      <c r="AN38" s="194"/>
      <c r="AO38" s="192"/>
      <c r="AP38" s="193"/>
      <c r="AQ38" s="193"/>
      <c r="AR38" s="194"/>
      <c r="AS38" s="192"/>
      <c r="AT38" s="193"/>
      <c r="AU38" s="193"/>
      <c r="AV38" s="194"/>
      <c r="AW38" s="192"/>
      <c r="AX38" s="193"/>
      <c r="AY38" s="193"/>
      <c r="AZ38" s="194"/>
      <c r="BA38" s="190">
        <v>1</v>
      </c>
      <c r="BB38" s="188"/>
      <c r="BC38" s="188"/>
      <c r="BD38" s="191"/>
      <c r="BE38" s="190"/>
      <c r="BF38" s="188"/>
      <c r="BG38" s="188"/>
      <c r="BH38" s="191"/>
      <c r="BI38" s="190"/>
      <c r="BJ38" s="188"/>
      <c r="BK38" s="188"/>
      <c r="BL38" s="195"/>
      <c r="BM38" s="242">
        <f t="shared" si="0"/>
        <v>5</v>
      </c>
      <c r="BN38" s="245">
        <f t="shared" si="2"/>
        <v>0</v>
      </c>
      <c r="BO38" s="196"/>
      <c r="BP38" s="196"/>
      <c r="BQ38" s="2" t="s">
        <v>247</v>
      </c>
    </row>
    <row r="39" spans="1:69" s="2" customFormat="1" hidden="1" x14ac:dyDescent="0.25">
      <c r="A39" s="219" t="s">
        <v>82</v>
      </c>
      <c r="B39" s="220" t="s">
        <v>91</v>
      </c>
      <c r="C39" s="221" t="s">
        <v>106</v>
      </c>
      <c r="D39" s="221" t="s">
        <v>94</v>
      </c>
      <c r="E39" s="230" t="s">
        <v>101</v>
      </c>
      <c r="F39" s="222" t="s">
        <v>50</v>
      </c>
      <c r="G39" s="223"/>
      <c r="H39" s="223" t="s">
        <v>138</v>
      </c>
      <c r="I39" s="224" t="s">
        <v>139</v>
      </c>
      <c r="J39" s="225" t="s">
        <v>166</v>
      </c>
      <c r="K39" s="226">
        <v>5</v>
      </c>
      <c r="L39" s="227">
        <v>5</v>
      </c>
      <c r="M39" s="228" t="s">
        <v>148</v>
      </c>
      <c r="N39" s="229">
        <v>4</v>
      </c>
      <c r="O39" s="223"/>
      <c r="P39" s="227"/>
      <c r="Q39" s="187"/>
      <c r="R39" s="188"/>
      <c r="S39" s="188"/>
      <c r="T39" s="189">
        <v>1</v>
      </c>
      <c r="U39" s="190"/>
      <c r="V39" s="188"/>
      <c r="W39" s="188">
        <v>1</v>
      </c>
      <c r="X39" s="191"/>
      <c r="Y39" s="190"/>
      <c r="Z39" s="188"/>
      <c r="AA39" s="188"/>
      <c r="AB39" s="191">
        <v>1</v>
      </c>
      <c r="AC39" s="190"/>
      <c r="AD39" s="188"/>
      <c r="AE39" s="188"/>
      <c r="AF39" s="191"/>
      <c r="AG39" s="192"/>
      <c r="AH39" s="193"/>
      <c r="AI39" s="193"/>
      <c r="AJ39" s="194"/>
      <c r="AK39" s="192"/>
      <c r="AL39" s="193">
        <v>1</v>
      </c>
      <c r="AM39" s="193"/>
      <c r="AN39" s="194"/>
      <c r="AO39" s="192"/>
      <c r="AP39" s="193"/>
      <c r="AQ39" s="193"/>
      <c r="AR39" s="194"/>
      <c r="AS39" s="192"/>
      <c r="AT39" s="193"/>
      <c r="AU39" s="193"/>
      <c r="AV39" s="194"/>
      <c r="AW39" s="192"/>
      <c r="AX39" s="193"/>
      <c r="AY39" s="193"/>
      <c r="AZ39" s="194"/>
      <c r="BA39" s="190">
        <v>1</v>
      </c>
      <c r="BB39" s="188"/>
      <c r="BC39" s="188"/>
      <c r="BD39" s="191"/>
      <c r="BE39" s="190"/>
      <c r="BF39" s="188"/>
      <c r="BG39" s="188"/>
      <c r="BH39" s="191"/>
      <c r="BI39" s="190"/>
      <c r="BJ39" s="188"/>
      <c r="BK39" s="188"/>
      <c r="BL39" s="195"/>
      <c r="BM39" s="242">
        <f t="shared" si="0"/>
        <v>5</v>
      </c>
      <c r="BN39" s="245">
        <f t="shared" si="2"/>
        <v>0</v>
      </c>
      <c r="BO39" s="196"/>
      <c r="BP39" s="196"/>
      <c r="BQ39" s="2" t="s">
        <v>247</v>
      </c>
    </row>
    <row r="40" spans="1:69" s="2" customFormat="1" hidden="1" x14ac:dyDescent="0.25">
      <c r="A40" s="219" t="s">
        <v>82</v>
      </c>
      <c r="B40" s="220" t="s">
        <v>91</v>
      </c>
      <c r="C40" s="221" t="s">
        <v>106</v>
      </c>
      <c r="D40" s="221" t="s">
        <v>94</v>
      </c>
      <c r="E40" s="230" t="s">
        <v>101</v>
      </c>
      <c r="F40" s="222" t="s">
        <v>50</v>
      </c>
      <c r="G40" s="223"/>
      <c r="H40" s="223" t="s">
        <v>138</v>
      </c>
      <c r="I40" s="224" t="s">
        <v>139</v>
      </c>
      <c r="J40" s="225" t="s">
        <v>35</v>
      </c>
      <c r="K40" s="226">
        <v>0</v>
      </c>
      <c r="L40" s="227">
        <v>2</v>
      </c>
      <c r="M40" s="228" t="s">
        <v>338</v>
      </c>
      <c r="N40" s="229" t="s">
        <v>249</v>
      </c>
      <c r="O40" s="223"/>
      <c r="P40" s="227"/>
      <c r="Q40" s="187"/>
      <c r="R40" s="188"/>
      <c r="S40" s="188"/>
      <c r="T40" s="189">
        <v>1</v>
      </c>
      <c r="U40" s="190"/>
      <c r="V40" s="188"/>
      <c r="W40" s="188">
        <v>1</v>
      </c>
      <c r="X40" s="191"/>
      <c r="Y40" s="190"/>
      <c r="Z40" s="188"/>
      <c r="AA40" s="188"/>
      <c r="AB40" s="191"/>
      <c r="AC40" s="190"/>
      <c r="AD40" s="188"/>
      <c r="AE40" s="188"/>
      <c r="AF40" s="191"/>
      <c r="AG40" s="192"/>
      <c r="AH40" s="193"/>
      <c r="AI40" s="193"/>
      <c r="AJ40" s="194"/>
      <c r="AK40" s="192"/>
      <c r="AL40" s="193"/>
      <c r="AM40" s="193"/>
      <c r="AN40" s="194"/>
      <c r="AO40" s="192"/>
      <c r="AP40" s="193"/>
      <c r="AQ40" s="193"/>
      <c r="AR40" s="194"/>
      <c r="AS40" s="192"/>
      <c r="AT40" s="193"/>
      <c r="AU40" s="193"/>
      <c r="AV40" s="194"/>
      <c r="AW40" s="192"/>
      <c r="AX40" s="193"/>
      <c r="AY40" s="193"/>
      <c r="AZ40" s="194"/>
      <c r="BA40" s="190"/>
      <c r="BB40" s="188"/>
      <c r="BC40" s="188"/>
      <c r="BD40" s="191"/>
      <c r="BE40" s="190"/>
      <c r="BF40" s="188"/>
      <c r="BG40" s="188"/>
      <c r="BH40" s="191"/>
      <c r="BI40" s="190"/>
      <c r="BJ40" s="188"/>
      <c r="BK40" s="188"/>
      <c r="BL40" s="195"/>
      <c r="BM40" s="242">
        <f t="shared" si="0"/>
        <v>2</v>
      </c>
      <c r="BN40" s="245">
        <f t="shared" si="2"/>
        <v>0</v>
      </c>
      <c r="BO40" s="196" t="s">
        <v>338</v>
      </c>
      <c r="BP40" s="196"/>
    </row>
    <row r="41" spans="1:69" s="2" customFormat="1" hidden="1" x14ac:dyDescent="0.25">
      <c r="A41" s="219" t="s">
        <v>82</v>
      </c>
      <c r="B41" s="220" t="s">
        <v>91</v>
      </c>
      <c r="C41" s="221" t="s">
        <v>106</v>
      </c>
      <c r="D41" s="221" t="s">
        <v>94</v>
      </c>
      <c r="E41" s="230" t="s">
        <v>101</v>
      </c>
      <c r="F41" s="222" t="s">
        <v>50</v>
      </c>
      <c r="G41" s="223"/>
      <c r="H41" s="223" t="s">
        <v>138</v>
      </c>
      <c r="I41" s="224" t="s">
        <v>139</v>
      </c>
      <c r="J41" s="225" t="s">
        <v>36</v>
      </c>
      <c r="K41" s="226">
        <v>0</v>
      </c>
      <c r="L41" s="227">
        <v>2</v>
      </c>
      <c r="M41" s="228" t="s">
        <v>338</v>
      </c>
      <c r="N41" s="229" t="s">
        <v>249</v>
      </c>
      <c r="O41" s="223"/>
      <c r="P41" s="227"/>
      <c r="Q41" s="187"/>
      <c r="R41" s="188"/>
      <c r="S41" s="188"/>
      <c r="T41" s="189">
        <v>1</v>
      </c>
      <c r="U41" s="190"/>
      <c r="V41" s="188"/>
      <c r="W41" s="188">
        <v>1</v>
      </c>
      <c r="X41" s="191"/>
      <c r="Y41" s="190"/>
      <c r="Z41" s="188"/>
      <c r="AA41" s="188"/>
      <c r="AB41" s="191"/>
      <c r="AC41" s="190"/>
      <c r="AD41" s="188"/>
      <c r="AE41" s="188"/>
      <c r="AF41" s="191"/>
      <c r="AG41" s="192"/>
      <c r="AH41" s="193"/>
      <c r="AI41" s="193"/>
      <c r="AJ41" s="194"/>
      <c r="AK41" s="192"/>
      <c r="AL41" s="193"/>
      <c r="AM41" s="193"/>
      <c r="AN41" s="194"/>
      <c r="AO41" s="192"/>
      <c r="AP41" s="193"/>
      <c r="AQ41" s="193"/>
      <c r="AR41" s="194"/>
      <c r="AS41" s="192"/>
      <c r="AT41" s="193"/>
      <c r="AU41" s="193"/>
      <c r="AV41" s="194"/>
      <c r="AW41" s="192"/>
      <c r="AX41" s="193"/>
      <c r="AY41" s="193"/>
      <c r="AZ41" s="194"/>
      <c r="BA41" s="190"/>
      <c r="BB41" s="188"/>
      <c r="BC41" s="188"/>
      <c r="BD41" s="191"/>
      <c r="BE41" s="190"/>
      <c r="BF41" s="188"/>
      <c r="BG41" s="188"/>
      <c r="BH41" s="191"/>
      <c r="BI41" s="190"/>
      <c r="BJ41" s="188"/>
      <c r="BK41" s="188"/>
      <c r="BL41" s="195"/>
      <c r="BM41" s="242">
        <f t="shared" si="0"/>
        <v>2</v>
      </c>
      <c r="BN41" s="245">
        <f t="shared" si="2"/>
        <v>0</v>
      </c>
      <c r="BO41" s="196" t="s">
        <v>338</v>
      </c>
      <c r="BP41" s="196"/>
    </row>
    <row r="42" spans="1:69" s="2" customFormat="1" hidden="1" x14ac:dyDescent="0.25">
      <c r="A42" s="219" t="s">
        <v>82</v>
      </c>
      <c r="B42" s="220" t="s">
        <v>91</v>
      </c>
      <c r="C42" s="221" t="s">
        <v>106</v>
      </c>
      <c r="D42" s="221" t="s">
        <v>94</v>
      </c>
      <c r="E42" s="230" t="s">
        <v>101</v>
      </c>
      <c r="F42" s="222" t="s">
        <v>50</v>
      </c>
      <c r="G42" s="223"/>
      <c r="H42" s="223" t="s">
        <v>138</v>
      </c>
      <c r="I42" s="224" t="s">
        <v>139</v>
      </c>
      <c r="J42" s="225" t="s">
        <v>328</v>
      </c>
      <c r="K42" s="226">
        <v>0</v>
      </c>
      <c r="L42" s="227">
        <v>2</v>
      </c>
      <c r="M42" s="228" t="s">
        <v>338</v>
      </c>
      <c r="N42" s="229" t="s">
        <v>249</v>
      </c>
      <c r="O42" s="223"/>
      <c r="P42" s="227"/>
      <c r="Q42" s="187"/>
      <c r="R42" s="188"/>
      <c r="S42" s="188"/>
      <c r="T42" s="189">
        <v>1</v>
      </c>
      <c r="U42" s="190"/>
      <c r="V42" s="188"/>
      <c r="W42" s="188">
        <v>1</v>
      </c>
      <c r="X42" s="191"/>
      <c r="Y42" s="190"/>
      <c r="Z42" s="188"/>
      <c r="AA42" s="188"/>
      <c r="AB42" s="191"/>
      <c r="AC42" s="190"/>
      <c r="AD42" s="188"/>
      <c r="AE42" s="188"/>
      <c r="AF42" s="191"/>
      <c r="AG42" s="192"/>
      <c r="AH42" s="193"/>
      <c r="AI42" s="193"/>
      <c r="AJ42" s="194"/>
      <c r="AK42" s="192"/>
      <c r="AL42" s="193"/>
      <c r="AM42" s="193"/>
      <c r="AN42" s="194"/>
      <c r="AO42" s="192"/>
      <c r="AP42" s="193"/>
      <c r="AQ42" s="193"/>
      <c r="AR42" s="194"/>
      <c r="AS42" s="192"/>
      <c r="AT42" s="193"/>
      <c r="AU42" s="193"/>
      <c r="AV42" s="194"/>
      <c r="AW42" s="192"/>
      <c r="AX42" s="193"/>
      <c r="AY42" s="193"/>
      <c r="AZ42" s="194"/>
      <c r="BA42" s="190"/>
      <c r="BB42" s="188"/>
      <c r="BC42" s="188"/>
      <c r="BD42" s="191"/>
      <c r="BE42" s="190"/>
      <c r="BF42" s="188"/>
      <c r="BG42" s="188"/>
      <c r="BH42" s="191"/>
      <c r="BI42" s="190"/>
      <c r="BJ42" s="188"/>
      <c r="BK42" s="188"/>
      <c r="BL42" s="195"/>
      <c r="BM42" s="242">
        <f t="shared" si="0"/>
        <v>2</v>
      </c>
      <c r="BN42" s="245">
        <f t="shared" si="2"/>
        <v>0</v>
      </c>
      <c r="BO42" s="196" t="s">
        <v>338</v>
      </c>
      <c r="BP42" s="196"/>
    </row>
    <row r="43" spans="1:69" s="2" customFormat="1" hidden="1" x14ac:dyDescent="0.25">
      <c r="A43" s="219" t="s">
        <v>82</v>
      </c>
      <c r="B43" s="220" t="s">
        <v>91</v>
      </c>
      <c r="C43" s="221" t="s">
        <v>106</v>
      </c>
      <c r="D43" s="221" t="s">
        <v>94</v>
      </c>
      <c r="E43" s="230" t="s">
        <v>101</v>
      </c>
      <c r="F43" s="222" t="s">
        <v>50</v>
      </c>
      <c r="G43" s="223"/>
      <c r="H43" s="223" t="s">
        <v>138</v>
      </c>
      <c r="I43" s="224" t="s">
        <v>139</v>
      </c>
      <c r="J43" s="225" t="s">
        <v>250</v>
      </c>
      <c r="K43" s="226">
        <v>6</v>
      </c>
      <c r="L43" s="227">
        <v>6</v>
      </c>
      <c r="M43" s="228" t="s">
        <v>251</v>
      </c>
      <c r="N43" s="229" t="s">
        <v>249</v>
      </c>
      <c r="O43" s="223" t="s">
        <v>252</v>
      </c>
      <c r="P43" s="227"/>
      <c r="Q43" s="187"/>
      <c r="R43" s="188"/>
      <c r="S43" s="188"/>
      <c r="T43" s="189">
        <v>6</v>
      </c>
      <c r="U43" s="190"/>
      <c r="V43" s="188"/>
      <c r="W43" s="188"/>
      <c r="X43" s="191"/>
      <c r="Y43" s="190"/>
      <c r="Z43" s="188"/>
      <c r="AA43" s="188"/>
      <c r="AB43" s="191"/>
      <c r="AC43" s="190"/>
      <c r="AD43" s="188"/>
      <c r="AE43" s="188"/>
      <c r="AF43" s="191"/>
      <c r="AG43" s="192"/>
      <c r="AH43" s="193"/>
      <c r="AI43" s="193"/>
      <c r="AJ43" s="194"/>
      <c r="AK43" s="192"/>
      <c r="AL43" s="193"/>
      <c r="AM43" s="193"/>
      <c r="AN43" s="194"/>
      <c r="AO43" s="192"/>
      <c r="AP43" s="193"/>
      <c r="AQ43" s="193"/>
      <c r="AR43" s="194"/>
      <c r="AS43" s="192"/>
      <c r="AT43" s="193"/>
      <c r="AU43" s="193"/>
      <c r="AV43" s="194"/>
      <c r="AW43" s="192"/>
      <c r="AX43" s="193"/>
      <c r="AY43" s="193"/>
      <c r="AZ43" s="194"/>
      <c r="BA43" s="190"/>
      <c r="BB43" s="188"/>
      <c r="BC43" s="188"/>
      <c r="BD43" s="191"/>
      <c r="BE43" s="190"/>
      <c r="BF43" s="188"/>
      <c r="BG43" s="188"/>
      <c r="BH43" s="191"/>
      <c r="BI43" s="190"/>
      <c r="BJ43" s="188"/>
      <c r="BK43" s="188"/>
      <c r="BL43" s="195"/>
      <c r="BM43" s="242">
        <f t="shared" si="0"/>
        <v>6</v>
      </c>
      <c r="BN43" s="245">
        <f t="shared" si="2"/>
        <v>0</v>
      </c>
      <c r="BO43" s="196"/>
      <c r="BP43" s="196"/>
      <c r="BQ43" s="2" t="s">
        <v>351</v>
      </c>
    </row>
    <row r="44" spans="1:69" s="2" customFormat="1" hidden="1" x14ac:dyDescent="0.25">
      <c r="A44" s="219" t="s">
        <v>82</v>
      </c>
      <c r="B44" s="220" t="s">
        <v>91</v>
      </c>
      <c r="C44" s="221" t="s">
        <v>107</v>
      </c>
      <c r="D44" s="221" t="s">
        <v>94</v>
      </c>
      <c r="E44" s="230" t="s">
        <v>101</v>
      </c>
      <c r="F44" s="222" t="s">
        <v>51</v>
      </c>
      <c r="G44" s="223"/>
      <c r="H44" s="223" t="s">
        <v>138</v>
      </c>
      <c r="I44" s="224" t="s">
        <v>139</v>
      </c>
      <c r="J44" s="225" t="s">
        <v>30</v>
      </c>
      <c r="K44" s="226">
        <v>5</v>
      </c>
      <c r="L44" s="227">
        <v>5</v>
      </c>
      <c r="M44" s="228" t="s">
        <v>148</v>
      </c>
      <c r="N44" s="229">
        <v>5</v>
      </c>
      <c r="O44" s="223"/>
      <c r="P44" s="227" t="s">
        <v>152</v>
      </c>
      <c r="Q44" s="187"/>
      <c r="R44" s="188">
        <v>1</v>
      </c>
      <c r="S44" s="188"/>
      <c r="T44" s="189"/>
      <c r="U44" s="190"/>
      <c r="V44" s="188">
        <v>1</v>
      </c>
      <c r="W44" s="188"/>
      <c r="X44" s="191"/>
      <c r="Y44" s="190"/>
      <c r="Z44" s="188"/>
      <c r="AA44" s="188">
        <v>1</v>
      </c>
      <c r="AB44" s="191"/>
      <c r="AC44" s="190"/>
      <c r="AD44" s="188"/>
      <c r="AE44" s="188"/>
      <c r="AF44" s="191">
        <v>1</v>
      </c>
      <c r="AG44" s="192"/>
      <c r="AH44" s="193"/>
      <c r="AI44" s="193"/>
      <c r="AJ44" s="194"/>
      <c r="AK44" s="192"/>
      <c r="AL44" s="193"/>
      <c r="AM44" s="193"/>
      <c r="AN44" s="194">
        <v>1</v>
      </c>
      <c r="AO44" s="192"/>
      <c r="AP44" s="193"/>
      <c r="AQ44" s="193"/>
      <c r="AR44" s="194"/>
      <c r="AS44" s="192"/>
      <c r="AT44" s="193"/>
      <c r="AU44" s="193"/>
      <c r="AV44" s="194"/>
      <c r="AW44" s="192"/>
      <c r="AX44" s="193"/>
      <c r="AY44" s="193"/>
      <c r="AZ44" s="194"/>
      <c r="BA44" s="190"/>
      <c r="BB44" s="188"/>
      <c r="BC44" s="188"/>
      <c r="BD44" s="191"/>
      <c r="BE44" s="190"/>
      <c r="BF44" s="188"/>
      <c r="BG44" s="188"/>
      <c r="BH44" s="191"/>
      <c r="BI44" s="190"/>
      <c r="BJ44" s="188"/>
      <c r="BK44" s="188"/>
      <c r="BL44" s="195"/>
      <c r="BM44" s="242">
        <f t="shared" si="0"/>
        <v>5</v>
      </c>
      <c r="BN44" s="245">
        <f t="shared" si="2"/>
        <v>0</v>
      </c>
      <c r="BO44" s="196"/>
      <c r="BP44" s="196"/>
      <c r="BQ44" s="2" t="s">
        <v>247</v>
      </c>
    </row>
    <row r="45" spans="1:69" s="2" customFormat="1" hidden="1" x14ac:dyDescent="0.25">
      <c r="A45" s="219" t="s">
        <v>82</v>
      </c>
      <c r="B45" s="220" t="s">
        <v>91</v>
      </c>
      <c r="C45" s="221" t="s">
        <v>107</v>
      </c>
      <c r="D45" s="221" t="s">
        <v>94</v>
      </c>
      <c r="E45" s="230" t="s">
        <v>101</v>
      </c>
      <c r="F45" s="222" t="s">
        <v>51</v>
      </c>
      <c r="G45" s="223"/>
      <c r="H45" s="223" t="s">
        <v>138</v>
      </c>
      <c r="I45" s="224" t="s">
        <v>139</v>
      </c>
      <c r="J45" s="225" t="s">
        <v>33</v>
      </c>
      <c r="K45" s="226">
        <v>0</v>
      </c>
      <c r="L45" s="227">
        <v>1</v>
      </c>
      <c r="M45" s="228"/>
      <c r="N45" s="229">
        <v>1</v>
      </c>
      <c r="O45" s="223"/>
      <c r="P45" s="227" t="s">
        <v>152</v>
      </c>
      <c r="Q45" s="187"/>
      <c r="R45" s="188"/>
      <c r="S45" s="188"/>
      <c r="T45" s="189"/>
      <c r="U45" s="190"/>
      <c r="V45" s="188"/>
      <c r="W45" s="188"/>
      <c r="X45" s="191"/>
      <c r="Y45" s="190"/>
      <c r="Z45" s="188"/>
      <c r="AA45" s="188"/>
      <c r="AB45" s="191"/>
      <c r="AC45" s="190"/>
      <c r="AD45" s="188"/>
      <c r="AE45" s="188"/>
      <c r="AF45" s="191"/>
      <c r="AG45" s="192"/>
      <c r="AH45" s="193"/>
      <c r="AI45" s="193"/>
      <c r="AJ45" s="194"/>
      <c r="AK45" s="192">
        <v>1</v>
      </c>
      <c r="AL45" s="193"/>
      <c r="AM45" s="193"/>
      <c r="AN45" s="194"/>
      <c r="AO45" s="192"/>
      <c r="AP45" s="193"/>
      <c r="AQ45" s="193"/>
      <c r="AR45" s="194"/>
      <c r="AS45" s="192"/>
      <c r="AT45" s="193"/>
      <c r="AU45" s="193"/>
      <c r="AV45" s="194"/>
      <c r="AW45" s="192"/>
      <c r="AX45" s="193"/>
      <c r="AY45" s="193"/>
      <c r="AZ45" s="194"/>
      <c r="BA45" s="190"/>
      <c r="BB45" s="188"/>
      <c r="BC45" s="188"/>
      <c r="BD45" s="191"/>
      <c r="BE45" s="190"/>
      <c r="BF45" s="188"/>
      <c r="BG45" s="188"/>
      <c r="BH45" s="191"/>
      <c r="BI45" s="190"/>
      <c r="BJ45" s="188"/>
      <c r="BK45" s="188"/>
      <c r="BL45" s="195"/>
      <c r="BM45" s="242">
        <f t="shared" si="0"/>
        <v>1</v>
      </c>
      <c r="BN45" s="245">
        <f t="shared" si="2"/>
        <v>0</v>
      </c>
      <c r="BO45" s="196"/>
      <c r="BP45" s="196"/>
      <c r="BQ45" s="2" t="s">
        <v>247</v>
      </c>
    </row>
    <row r="46" spans="1:69" s="2" customFormat="1" hidden="1" x14ac:dyDescent="0.25">
      <c r="A46" s="219" t="s">
        <v>82</v>
      </c>
      <c r="B46" s="220" t="s">
        <v>91</v>
      </c>
      <c r="C46" s="221" t="s">
        <v>107</v>
      </c>
      <c r="D46" s="221" t="s">
        <v>94</v>
      </c>
      <c r="E46" s="230" t="s">
        <v>101</v>
      </c>
      <c r="F46" s="222" t="s">
        <v>51</v>
      </c>
      <c r="G46" s="223"/>
      <c r="H46" s="223" t="s">
        <v>138</v>
      </c>
      <c r="I46" s="224" t="s">
        <v>139</v>
      </c>
      <c r="J46" s="225" t="s">
        <v>34</v>
      </c>
      <c r="K46" s="226">
        <v>1</v>
      </c>
      <c r="L46" s="227">
        <v>1</v>
      </c>
      <c r="M46" s="228" t="s">
        <v>151</v>
      </c>
      <c r="N46" s="229">
        <v>1</v>
      </c>
      <c r="O46" s="223"/>
      <c r="P46" s="227" t="s">
        <v>152</v>
      </c>
      <c r="Q46" s="187"/>
      <c r="R46" s="188"/>
      <c r="S46" s="188"/>
      <c r="T46" s="189"/>
      <c r="U46" s="190"/>
      <c r="V46" s="188"/>
      <c r="W46" s="188"/>
      <c r="X46" s="191"/>
      <c r="Y46" s="190"/>
      <c r="Z46" s="188"/>
      <c r="AA46" s="188"/>
      <c r="AB46" s="191"/>
      <c r="AC46" s="190"/>
      <c r="AD46" s="188"/>
      <c r="AE46" s="188"/>
      <c r="AF46" s="191"/>
      <c r="AG46" s="192"/>
      <c r="AH46" s="193"/>
      <c r="AI46" s="193"/>
      <c r="AJ46" s="194"/>
      <c r="AK46" s="192">
        <v>1</v>
      </c>
      <c r="AL46" s="193"/>
      <c r="AM46" s="193"/>
      <c r="AN46" s="194"/>
      <c r="AO46" s="192"/>
      <c r="AP46" s="193"/>
      <c r="AQ46" s="193"/>
      <c r="AR46" s="194"/>
      <c r="AS46" s="192"/>
      <c r="AT46" s="193"/>
      <c r="AU46" s="193"/>
      <c r="AV46" s="194"/>
      <c r="AW46" s="192"/>
      <c r="AX46" s="193"/>
      <c r="AY46" s="193"/>
      <c r="AZ46" s="194"/>
      <c r="BA46" s="190"/>
      <c r="BB46" s="188"/>
      <c r="BC46" s="188"/>
      <c r="BD46" s="191"/>
      <c r="BE46" s="190"/>
      <c r="BF46" s="188"/>
      <c r="BG46" s="188"/>
      <c r="BH46" s="191"/>
      <c r="BI46" s="190"/>
      <c r="BJ46" s="188"/>
      <c r="BK46" s="188"/>
      <c r="BL46" s="195"/>
      <c r="BM46" s="242">
        <f t="shared" si="0"/>
        <v>1</v>
      </c>
      <c r="BN46" s="245">
        <f t="shared" si="2"/>
        <v>0</v>
      </c>
      <c r="BO46" s="196"/>
      <c r="BP46" s="196"/>
      <c r="BQ46" s="2" t="s">
        <v>247</v>
      </c>
    </row>
    <row r="47" spans="1:69" s="2" customFormat="1" hidden="1" x14ac:dyDescent="0.25">
      <c r="A47" s="219" t="s">
        <v>82</v>
      </c>
      <c r="B47" s="220" t="s">
        <v>91</v>
      </c>
      <c r="C47" s="221" t="s">
        <v>107</v>
      </c>
      <c r="D47" s="221" t="s">
        <v>94</v>
      </c>
      <c r="E47" s="230" t="s">
        <v>101</v>
      </c>
      <c r="F47" s="222" t="s">
        <v>51</v>
      </c>
      <c r="G47" s="223"/>
      <c r="H47" s="223" t="s">
        <v>138</v>
      </c>
      <c r="I47" s="224" t="s">
        <v>139</v>
      </c>
      <c r="J47" s="225" t="s">
        <v>31</v>
      </c>
      <c r="K47" s="226">
        <v>1</v>
      </c>
      <c r="L47" s="227">
        <v>1</v>
      </c>
      <c r="M47" s="228" t="s">
        <v>151</v>
      </c>
      <c r="N47" s="229">
        <v>1</v>
      </c>
      <c r="O47" s="223"/>
      <c r="P47" s="227" t="s">
        <v>152</v>
      </c>
      <c r="Q47" s="187"/>
      <c r="R47" s="188"/>
      <c r="S47" s="188"/>
      <c r="T47" s="189"/>
      <c r="U47" s="190"/>
      <c r="V47" s="188"/>
      <c r="W47" s="188"/>
      <c r="X47" s="191"/>
      <c r="Y47" s="190"/>
      <c r="Z47" s="188"/>
      <c r="AA47" s="188"/>
      <c r="AB47" s="191"/>
      <c r="AC47" s="190"/>
      <c r="AD47" s="188"/>
      <c r="AE47" s="188"/>
      <c r="AF47" s="191"/>
      <c r="AG47" s="192"/>
      <c r="AH47" s="193"/>
      <c r="AI47" s="193"/>
      <c r="AJ47" s="194"/>
      <c r="AK47" s="192">
        <v>1</v>
      </c>
      <c r="AL47" s="193"/>
      <c r="AM47" s="193"/>
      <c r="AN47" s="194"/>
      <c r="AO47" s="192"/>
      <c r="AP47" s="193"/>
      <c r="AQ47" s="193"/>
      <c r="AR47" s="194"/>
      <c r="AS47" s="192"/>
      <c r="AT47" s="193"/>
      <c r="AU47" s="193"/>
      <c r="AV47" s="194"/>
      <c r="AW47" s="192"/>
      <c r="AX47" s="193"/>
      <c r="AY47" s="193"/>
      <c r="AZ47" s="194"/>
      <c r="BA47" s="190"/>
      <c r="BB47" s="188"/>
      <c r="BC47" s="188"/>
      <c r="BD47" s="191"/>
      <c r="BE47" s="190"/>
      <c r="BF47" s="188"/>
      <c r="BG47" s="188"/>
      <c r="BH47" s="191"/>
      <c r="BI47" s="190"/>
      <c r="BJ47" s="188"/>
      <c r="BK47" s="188"/>
      <c r="BL47" s="195"/>
      <c r="BM47" s="242">
        <f t="shared" si="0"/>
        <v>1</v>
      </c>
      <c r="BN47" s="245">
        <f t="shared" si="2"/>
        <v>0</v>
      </c>
      <c r="BO47" s="196"/>
      <c r="BP47" s="196"/>
      <c r="BQ47" s="2" t="s">
        <v>247</v>
      </c>
    </row>
    <row r="48" spans="1:69" s="2" customFormat="1" hidden="1" x14ac:dyDescent="0.25">
      <c r="A48" s="219" t="s">
        <v>82</v>
      </c>
      <c r="B48" s="220" t="s">
        <v>91</v>
      </c>
      <c r="C48" s="221" t="s">
        <v>107</v>
      </c>
      <c r="D48" s="221" t="s">
        <v>94</v>
      </c>
      <c r="E48" s="230" t="s">
        <v>101</v>
      </c>
      <c r="F48" s="222" t="s">
        <v>51</v>
      </c>
      <c r="G48" s="223"/>
      <c r="H48" s="223" t="s">
        <v>138</v>
      </c>
      <c r="I48" s="224" t="s">
        <v>139</v>
      </c>
      <c r="J48" s="225" t="s">
        <v>32</v>
      </c>
      <c r="K48" s="226">
        <v>1</v>
      </c>
      <c r="L48" s="227">
        <v>1</v>
      </c>
      <c r="M48" s="228" t="s">
        <v>151</v>
      </c>
      <c r="N48" s="229">
        <v>1</v>
      </c>
      <c r="O48" s="223"/>
      <c r="P48" s="227" t="s">
        <v>152</v>
      </c>
      <c r="Q48" s="187"/>
      <c r="R48" s="188"/>
      <c r="S48" s="188"/>
      <c r="T48" s="189"/>
      <c r="U48" s="190"/>
      <c r="V48" s="188"/>
      <c r="W48" s="188"/>
      <c r="X48" s="191"/>
      <c r="Y48" s="190"/>
      <c r="Z48" s="188"/>
      <c r="AA48" s="188"/>
      <c r="AB48" s="191"/>
      <c r="AC48" s="190"/>
      <c r="AD48" s="188"/>
      <c r="AE48" s="188"/>
      <c r="AF48" s="191"/>
      <c r="AG48" s="192"/>
      <c r="AH48" s="193"/>
      <c r="AI48" s="193"/>
      <c r="AJ48" s="194"/>
      <c r="AK48" s="192">
        <v>1</v>
      </c>
      <c r="AL48" s="193"/>
      <c r="AM48" s="193"/>
      <c r="AN48" s="194"/>
      <c r="AO48" s="192"/>
      <c r="AP48" s="193"/>
      <c r="AQ48" s="193"/>
      <c r="AR48" s="194"/>
      <c r="AS48" s="192"/>
      <c r="AT48" s="193"/>
      <c r="AU48" s="193"/>
      <c r="AV48" s="194"/>
      <c r="AW48" s="192"/>
      <c r="AX48" s="193"/>
      <c r="AY48" s="193"/>
      <c r="AZ48" s="194"/>
      <c r="BA48" s="190"/>
      <c r="BB48" s="188"/>
      <c r="BC48" s="188"/>
      <c r="BD48" s="191"/>
      <c r="BE48" s="190"/>
      <c r="BF48" s="188"/>
      <c r="BG48" s="188"/>
      <c r="BH48" s="191"/>
      <c r="BI48" s="190"/>
      <c r="BJ48" s="188"/>
      <c r="BK48" s="188"/>
      <c r="BL48" s="195"/>
      <c r="BM48" s="242">
        <f t="shared" si="0"/>
        <v>1</v>
      </c>
      <c r="BN48" s="245">
        <f t="shared" si="2"/>
        <v>0</v>
      </c>
      <c r="BO48" s="196"/>
      <c r="BP48" s="196"/>
      <c r="BQ48" s="2" t="s">
        <v>247</v>
      </c>
    </row>
    <row r="49" spans="1:69" s="2" customFormat="1" hidden="1" x14ac:dyDescent="0.25">
      <c r="A49" s="219" t="s">
        <v>82</v>
      </c>
      <c r="B49" s="220" t="s">
        <v>91</v>
      </c>
      <c r="C49" s="221" t="s">
        <v>107</v>
      </c>
      <c r="D49" s="221" t="s">
        <v>94</v>
      </c>
      <c r="E49" s="230" t="s">
        <v>101</v>
      </c>
      <c r="F49" s="222" t="s">
        <v>51</v>
      </c>
      <c r="G49" s="223"/>
      <c r="H49" s="223" t="s">
        <v>138</v>
      </c>
      <c r="I49" s="224" t="s">
        <v>139</v>
      </c>
      <c r="J49" s="225" t="s">
        <v>166</v>
      </c>
      <c r="K49" s="226">
        <v>5</v>
      </c>
      <c r="L49" s="227">
        <v>6</v>
      </c>
      <c r="M49" s="228" t="s">
        <v>148</v>
      </c>
      <c r="N49" s="229">
        <v>6</v>
      </c>
      <c r="O49" s="223"/>
      <c r="P49" s="227" t="s">
        <v>152</v>
      </c>
      <c r="Q49" s="187"/>
      <c r="R49" s="188">
        <v>1</v>
      </c>
      <c r="S49" s="188"/>
      <c r="T49" s="189"/>
      <c r="U49" s="190"/>
      <c r="V49" s="188">
        <v>1</v>
      </c>
      <c r="W49" s="188"/>
      <c r="X49" s="191"/>
      <c r="Y49" s="190"/>
      <c r="Z49" s="188"/>
      <c r="AA49" s="188">
        <v>1</v>
      </c>
      <c r="AB49" s="191"/>
      <c r="AC49" s="190"/>
      <c r="AD49" s="188"/>
      <c r="AE49" s="188"/>
      <c r="AF49" s="191">
        <v>1</v>
      </c>
      <c r="AG49" s="192"/>
      <c r="AH49" s="193"/>
      <c r="AI49" s="193"/>
      <c r="AJ49" s="194"/>
      <c r="AK49" s="192">
        <v>1</v>
      </c>
      <c r="AL49" s="193"/>
      <c r="AM49" s="193"/>
      <c r="AN49" s="194">
        <v>1</v>
      </c>
      <c r="AO49" s="192"/>
      <c r="AP49" s="193"/>
      <c r="AQ49" s="193"/>
      <c r="AR49" s="194"/>
      <c r="AS49" s="192"/>
      <c r="AT49" s="193"/>
      <c r="AU49" s="193"/>
      <c r="AV49" s="194"/>
      <c r="AW49" s="192"/>
      <c r="AX49" s="193"/>
      <c r="AY49" s="193"/>
      <c r="AZ49" s="194"/>
      <c r="BA49" s="190"/>
      <c r="BB49" s="188"/>
      <c r="BC49" s="188"/>
      <c r="BD49" s="191"/>
      <c r="BE49" s="190"/>
      <c r="BF49" s="188"/>
      <c r="BG49" s="188"/>
      <c r="BH49" s="191"/>
      <c r="BI49" s="190"/>
      <c r="BJ49" s="188"/>
      <c r="BK49" s="188"/>
      <c r="BL49" s="195"/>
      <c r="BM49" s="242">
        <f t="shared" si="0"/>
        <v>6</v>
      </c>
      <c r="BN49" s="245">
        <f t="shared" si="2"/>
        <v>0</v>
      </c>
      <c r="BO49" s="196"/>
      <c r="BP49" s="196"/>
      <c r="BQ49" s="2" t="s">
        <v>247</v>
      </c>
    </row>
    <row r="50" spans="1:69" s="2" customFormat="1" hidden="1" x14ac:dyDescent="0.25">
      <c r="A50" s="219" t="s">
        <v>82</v>
      </c>
      <c r="B50" s="220" t="s">
        <v>91</v>
      </c>
      <c r="C50" s="221" t="s">
        <v>107</v>
      </c>
      <c r="D50" s="221" t="s">
        <v>94</v>
      </c>
      <c r="E50" s="230" t="s">
        <v>101</v>
      </c>
      <c r="F50" s="222" t="s">
        <v>51</v>
      </c>
      <c r="G50" s="223"/>
      <c r="H50" s="223" t="s">
        <v>138</v>
      </c>
      <c r="I50" s="224" t="s">
        <v>139</v>
      </c>
      <c r="J50" s="225" t="s">
        <v>35</v>
      </c>
      <c r="K50" s="226">
        <v>5</v>
      </c>
      <c r="L50" s="227">
        <v>1</v>
      </c>
      <c r="M50" s="228" t="s">
        <v>338</v>
      </c>
      <c r="N50" s="229" t="s">
        <v>249</v>
      </c>
      <c r="O50" s="223"/>
      <c r="P50" s="227" t="s">
        <v>152</v>
      </c>
      <c r="Q50" s="187"/>
      <c r="R50" s="188">
        <v>1</v>
      </c>
      <c r="S50" s="188"/>
      <c r="T50" s="189"/>
      <c r="U50" s="190"/>
      <c r="V50" s="188"/>
      <c r="W50" s="188"/>
      <c r="X50" s="191"/>
      <c r="Y50" s="190"/>
      <c r="Z50" s="188"/>
      <c r="AA50" s="188"/>
      <c r="AB50" s="191"/>
      <c r="AC50" s="190"/>
      <c r="AD50" s="188"/>
      <c r="AE50" s="188"/>
      <c r="AF50" s="191"/>
      <c r="AG50" s="192"/>
      <c r="AH50" s="193"/>
      <c r="AI50" s="193"/>
      <c r="AJ50" s="194"/>
      <c r="AK50" s="192"/>
      <c r="AL50" s="193"/>
      <c r="AM50" s="193"/>
      <c r="AN50" s="194"/>
      <c r="AO50" s="192"/>
      <c r="AP50" s="193"/>
      <c r="AQ50" s="193"/>
      <c r="AR50" s="194"/>
      <c r="AS50" s="192"/>
      <c r="AT50" s="193"/>
      <c r="AU50" s="193"/>
      <c r="AV50" s="194"/>
      <c r="AW50" s="192"/>
      <c r="AX50" s="193"/>
      <c r="AY50" s="193"/>
      <c r="AZ50" s="194"/>
      <c r="BA50" s="190"/>
      <c r="BB50" s="188"/>
      <c r="BC50" s="188"/>
      <c r="BD50" s="191"/>
      <c r="BE50" s="190"/>
      <c r="BF50" s="188"/>
      <c r="BG50" s="188"/>
      <c r="BH50" s="191"/>
      <c r="BI50" s="190"/>
      <c r="BJ50" s="188"/>
      <c r="BK50" s="188"/>
      <c r="BL50" s="195"/>
      <c r="BM50" s="242">
        <f t="shared" si="0"/>
        <v>1</v>
      </c>
      <c r="BN50" s="245">
        <f t="shared" si="2"/>
        <v>0</v>
      </c>
      <c r="BO50" s="196" t="s">
        <v>338</v>
      </c>
      <c r="BP50" s="196"/>
    </row>
    <row r="51" spans="1:69" s="2" customFormat="1" hidden="1" x14ac:dyDescent="0.25">
      <c r="A51" s="219" t="s">
        <v>82</v>
      </c>
      <c r="B51" s="220" t="s">
        <v>91</v>
      </c>
      <c r="C51" s="221" t="s">
        <v>107</v>
      </c>
      <c r="D51" s="221" t="s">
        <v>94</v>
      </c>
      <c r="E51" s="230" t="s">
        <v>101</v>
      </c>
      <c r="F51" s="222" t="s">
        <v>51</v>
      </c>
      <c r="G51" s="223"/>
      <c r="H51" s="223" t="s">
        <v>138</v>
      </c>
      <c r="I51" s="224" t="s">
        <v>139</v>
      </c>
      <c r="J51" s="225" t="s">
        <v>36</v>
      </c>
      <c r="K51" s="226">
        <v>5</v>
      </c>
      <c r="L51" s="227">
        <v>1</v>
      </c>
      <c r="M51" s="228" t="s">
        <v>338</v>
      </c>
      <c r="N51" s="229" t="s">
        <v>249</v>
      </c>
      <c r="O51" s="223"/>
      <c r="P51" s="227" t="s">
        <v>152</v>
      </c>
      <c r="Q51" s="187"/>
      <c r="R51" s="188">
        <v>1</v>
      </c>
      <c r="S51" s="188"/>
      <c r="T51" s="189"/>
      <c r="U51" s="190"/>
      <c r="V51" s="188"/>
      <c r="W51" s="188"/>
      <c r="X51" s="191"/>
      <c r="Y51" s="190"/>
      <c r="Z51" s="188"/>
      <c r="AA51" s="188"/>
      <c r="AB51" s="191"/>
      <c r="AC51" s="190"/>
      <c r="AD51" s="188"/>
      <c r="AE51" s="188"/>
      <c r="AF51" s="191"/>
      <c r="AG51" s="192"/>
      <c r="AH51" s="193"/>
      <c r="AI51" s="193"/>
      <c r="AJ51" s="194"/>
      <c r="AK51" s="192"/>
      <c r="AL51" s="193"/>
      <c r="AM51" s="193"/>
      <c r="AN51" s="194"/>
      <c r="AO51" s="192"/>
      <c r="AP51" s="193"/>
      <c r="AQ51" s="193"/>
      <c r="AR51" s="194"/>
      <c r="AS51" s="192"/>
      <c r="AT51" s="193"/>
      <c r="AU51" s="193"/>
      <c r="AV51" s="194"/>
      <c r="AW51" s="192"/>
      <c r="AX51" s="193"/>
      <c r="AY51" s="193"/>
      <c r="AZ51" s="194"/>
      <c r="BA51" s="190"/>
      <c r="BB51" s="188"/>
      <c r="BC51" s="188"/>
      <c r="BD51" s="191"/>
      <c r="BE51" s="190"/>
      <c r="BF51" s="188"/>
      <c r="BG51" s="188"/>
      <c r="BH51" s="191"/>
      <c r="BI51" s="190"/>
      <c r="BJ51" s="188"/>
      <c r="BK51" s="188"/>
      <c r="BL51" s="195"/>
      <c r="BM51" s="242">
        <f t="shared" si="0"/>
        <v>1</v>
      </c>
      <c r="BN51" s="245">
        <f t="shared" si="2"/>
        <v>0</v>
      </c>
      <c r="BO51" s="196" t="s">
        <v>338</v>
      </c>
      <c r="BP51" s="196"/>
    </row>
    <row r="52" spans="1:69" s="2" customFormat="1" hidden="1" x14ac:dyDescent="0.25">
      <c r="A52" s="219" t="s">
        <v>82</v>
      </c>
      <c r="B52" s="220" t="s">
        <v>91</v>
      </c>
      <c r="C52" s="221" t="s">
        <v>107</v>
      </c>
      <c r="D52" s="221" t="s">
        <v>94</v>
      </c>
      <c r="E52" s="230" t="s">
        <v>101</v>
      </c>
      <c r="F52" s="222" t="s">
        <v>51</v>
      </c>
      <c r="G52" s="223"/>
      <c r="H52" s="223" t="s">
        <v>138</v>
      </c>
      <c r="I52" s="224" t="s">
        <v>139</v>
      </c>
      <c r="J52" s="225" t="s">
        <v>328</v>
      </c>
      <c r="K52" s="226">
        <v>0</v>
      </c>
      <c r="L52" s="227">
        <v>1</v>
      </c>
      <c r="M52" s="228" t="s">
        <v>338</v>
      </c>
      <c r="N52" s="229" t="s">
        <v>249</v>
      </c>
      <c r="O52" s="223"/>
      <c r="P52" s="227" t="s">
        <v>152</v>
      </c>
      <c r="Q52" s="187"/>
      <c r="R52" s="188">
        <v>1</v>
      </c>
      <c r="S52" s="188"/>
      <c r="T52" s="189"/>
      <c r="U52" s="190"/>
      <c r="V52" s="188"/>
      <c r="W52" s="188"/>
      <c r="X52" s="191"/>
      <c r="Y52" s="190"/>
      <c r="Z52" s="188"/>
      <c r="AA52" s="188"/>
      <c r="AB52" s="191"/>
      <c r="AC52" s="190"/>
      <c r="AD52" s="188"/>
      <c r="AE52" s="188"/>
      <c r="AF52" s="191"/>
      <c r="AG52" s="192"/>
      <c r="AH52" s="193"/>
      <c r="AI52" s="193"/>
      <c r="AJ52" s="194"/>
      <c r="AK52" s="192"/>
      <c r="AL52" s="193"/>
      <c r="AM52" s="193"/>
      <c r="AN52" s="194"/>
      <c r="AO52" s="192"/>
      <c r="AP52" s="193"/>
      <c r="AQ52" s="193"/>
      <c r="AR52" s="194"/>
      <c r="AS52" s="192"/>
      <c r="AT52" s="193"/>
      <c r="AU52" s="193"/>
      <c r="AV52" s="194"/>
      <c r="AW52" s="192"/>
      <c r="AX52" s="193"/>
      <c r="AY52" s="193"/>
      <c r="AZ52" s="194"/>
      <c r="BA52" s="190"/>
      <c r="BB52" s="188"/>
      <c r="BC52" s="188"/>
      <c r="BD52" s="191"/>
      <c r="BE52" s="190"/>
      <c r="BF52" s="188"/>
      <c r="BG52" s="188"/>
      <c r="BH52" s="191"/>
      <c r="BI52" s="190"/>
      <c r="BJ52" s="188"/>
      <c r="BK52" s="188"/>
      <c r="BL52" s="195"/>
      <c r="BM52" s="242">
        <f t="shared" si="0"/>
        <v>1</v>
      </c>
      <c r="BN52" s="245">
        <f t="shared" si="2"/>
        <v>0</v>
      </c>
      <c r="BO52" s="196" t="s">
        <v>338</v>
      </c>
      <c r="BP52" s="196"/>
    </row>
    <row r="53" spans="1:69" s="2" customFormat="1" hidden="1" x14ac:dyDescent="0.25">
      <c r="A53" s="219" t="s">
        <v>82</v>
      </c>
      <c r="B53" s="220" t="s">
        <v>91</v>
      </c>
      <c r="C53" s="221" t="s">
        <v>107</v>
      </c>
      <c r="D53" s="221" t="s">
        <v>94</v>
      </c>
      <c r="E53" s="230" t="s">
        <v>101</v>
      </c>
      <c r="F53" s="222" t="s">
        <v>51</v>
      </c>
      <c r="G53" s="223"/>
      <c r="H53" s="223" t="s">
        <v>138</v>
      </c>
      <c r="I53" s="224" t="s">
        <v>139</v>
      </c>
      <c r="J53" s="225" t="s">
        <v>250</v>
      </c>
      <c r="K53" s="226">
        <v>6</v>
      </c>
      <c r="L53" s="227">
        <v>6</v>
      </c>
      <c r="M53" s="228" t="s">
        <v>251</v>
      </c>
      <c r="N53" s="229" t="s">
        <v>249</v>
      </c>
      <c r="O53" s="223" t="s">
        <v>252</v>
      </c>
      <c r="P53" s="227"/>
      <c r="Q53" s="187"/>
      <c r="R53" s="188">
        <v>6</v>
      </c>
      <c r="S53" s="188"/>
      <c r="T53" s="189"/>
      <c r="U53" s="190"/>
      <c r="V53" s="188"/>
      <c r="W53" s="188"/>
      <c r="X53" s="191"/>
      <c r="Y53" s="190"/>
      <c r="Z53" s="188"/>
      <c r="AA53" s="188"/>
      <c r="AB53" s="191"/>
      <c r="AC53" s="190"/>
      <c r="AD53" s="188"/>
      <c r="AE53" s="188"/>
      <c r="AF53" s="191"/>
      <c r="AG53" s="192"/>
      <c r="AH53" s="193"/>
      <c r="AI53" s="193"/>
      <c r="AJ53" s="194"/>
      <c r="AK53" s="192"/>
      <c r="AL53" s="193"/>
      <c r="AM53" s="193"/>
      <c r="AN53" s="194"/>
      <c r="AO53" s="192"/>
      <c r="AP53" s="193"/>
      <c r="AQ53" s="193"/>
      <c r="AR53" s="194"/>
      <c r="AS53" s="192"/>
      <c r="AT53" s="193"/>
      <c r="AU53" s="193"/>
      <c r="AV53" s="194"/>
      <c r="AW53" s="192"/>
      <c r="AX53" s="193"/>
      <c r="AY53" s="193"/>
      <c r="AZ53" s="194"/>
      <c r="BA53" s="190"/>
      <c r="BB53" s="188"/>
      <c r="BC53" s="188"/>
      <c r="BD53" s="191"/>
      <c r="BE53" s="190"/>
      <c r="BF53" s="188"/>
      <c r="BG53" s="188"/>
      <c r="BH53" s="191"/>
      <c r="BI53" s="190"/>
      <c r="BJ53" s="188"/>
      <c r="BK53" s="188"/>
      <c r="BL53" s="195"/>
      <c r="BM53" s="242">
        <f t="shared" si="0"/>
        <v>6</v>
      </c>
      <c r="BN53" s="245">
        <f t="shared" si="2"/>
        <v>0</v>
      </c>
      <c r="BO53" s="196"/>
      <c r="BP53" s="196"/>
      <c r="BQ53" s="2" t="s">
        <v>351</v>
      </c>
    </row>
    <row r="54" spans="1:69" s="2" customFormat="1" hidden="1" x14ac:dyDescent="0.25">
      <c r="A54" s="219" t="s">
        <v>82</v>
      </c>
      <c r="B54" s="220" t="s">
        <v>91</v>
      </c>
      <c r="C54" s="221" t="s">
        <v>108</v>
      </c>
      <c r="D54" s="221" t="s">
        <v>95</v>
      </c>
      <c r="E54" s="230" t="s">
        <v>101</v>
      </c>
      <c r="F54" s="222" t="s">
        <v>52</v>
      </c>
      <c r="G54" s="223"/>
      <c r="H54" s="223" t="s">
        <v>138</v>
      </c>
      <c r="I54" s="224" t="s">
        <v>139</v>
      </c>
      <c r="J54" s="225" t="s">
        <v>30</v>
      </c>
      <c r="K54" s="226">
        <v>5</v>
      </c>
      <c r="L54" s="227">
        <v>4</v>
      </c>
      <c r="M54" s="228" t="s">
        <v>148</v>
      </c>
      <c r="N54" s="229">
        <v>4</v>
      </c>
      <c r="O54" s="223"/>
      <c r="P54" s="227" t="s">
        <v>152</v>
      </c>
      <c r="Q54" s="187"/>
      <c r="R54" s="188"/>
      <c r="S54" s="188"/>
      <c r="T54" s="189">
        <v>1</v>
      </c>
      <c r="U54" s="190"/>
      <c r="V54" s="188">
        <v>1</v>
      </c>
      <c r="W54" s="188"/>
      <c r="X54" s="191"/>
      <c r="Y54" s="190"/>
      <c r="Z54" s="188">
        <v>1</v>
      </c>
      <c r="AA54" s="188"/>
      <c r="AB54" s="191"/>
      <c r="AC54" s="190"/>
      <c r="AD54" s="188"/>
      <c r="AE54" s="188">
        <v>1</v>
      </c>
      <c r="AF54" s="191"/>
      <c r="AG54" s="192"/>
      <c r="AH54" s="193"/>
      <c r="AI54" s="193"/>
      <c r="AJ54" s="194"/>
      <c r="AK54" s="192"/>
      <c r="AL54" s="193"/>
      <c r="AM54" s="193"/>
      <c r="AN54" s="194"/>
      <c r="AO54" s="192"/>
      <c r="AP54" s="193"/>
      <c r="AQ54" s="193"/>
      <c r="AR54" s="194"/>
      <c r="AS54" s="192"/>
      <c r="AT54" s="193"/>
      <c r="AU54" s="193"/>
      <c r="AV54" s="194"/>
      <c r="AW54" s="192" t="s">
        <v>348</v>
      </c>
      <c r="AX54" s="193"/>
      <c r="AY54" s="193"/>
      <c r="AZ54" s="194"/>
      <c r="BA54" s="190"/>
      <c r="BB54" s="188"/>
      <c r="BC54" s="188"/>
      <c r="BD54" s="191"/>
      <c r="BE54" s="190"/>
      <c r="BF54" s="188"/>
      <c r="BG54" s="188"/>
      <c r="BH54" s="191"/>
      <c r="BI54" s="190"/>
      <c r="BJ54" s="188"/>
      <c r="BK54" s="188"/>
      <c r="BL54" s="195"/>
      <c r="BM54" s="242">
        <f t="shared" si="0"/>
        <v>4</v>
      </c>
      <c r="BN54" s="245">
        <f t="shared" si="2"/>
        <v>0</v>
      </c>
      <c r="BO54" s="196"/>
      <c r="BP54" s="196"/>
      <c r="BQ54" s="2" t="s">
        <v>247</v>
      </c>
    </row>
    <row r="55" spans="1:69" s="2" customFormat="1" hidden="1" x14ac:dyDescent="0.25">
      <c r="A55" s="219" t="s">
        <v>82</v>
      </c>
      <c r="B55" s="220" t="s">
        <v>91</v>
      </c>
      <c r="C55" s="221" t="s">
        <v>108</v>
      </c>
      <c r="D55" s="221" t="s">
        <v>95</v>
      </c>
      <c r="E55" s="230" t="s">
        <v>101</v>
      </c>
      <c r="F55" s="222" t="s">
        <v>52</v>
      </c>
      <c r="G55" s="223"/>
      <c r="H55" s="223" t="s">
        <v>138</v>
      </c>
      <c r="I55" s="224" t="s">
        <v>139</v>
      </c>
      <c r="J55" s="225" t="s">
        <v>33</v>
      </c>
      <c r="K55" s="226">
        <v>0</v>
      </c>
      <c r="L55" s="227">
        <v>1</v>
      </c>
      <c r="M55" s="228" t="s">
        <v>338</v>
      </c>
      <c r="N55" s="229" t="s">
        <v>249</v>
      </c>
      <c r="O55" s="223"/>
      <c r="P55" s="227"/>
      <c r="Q55" s="187"/>
      <c r="R55" s="188"/>
      <c r="S55" s="188"/>
      <c r="T55" s="189"/>
      <c r="U55" s="190"/>
      <c r="V55" s="188"/>
      <c r="W55" s="188"/>
      <c r="X55" s="191"/>
      <c r="Y55" s="190"/>
      <c r="Z55" s="188"/>
      <c r="AA55" s="188"/>
      <c r="AB55" s="191"/>
      <c r="AC55" s="190"/>
      <c r="AD55" s="188"/>
      <c r="AE55" s="188"/>
      <c r="AF55" s="191"/>
      <c r="AG55" s="192"/>
      <c r="AH55" s="193"/>
      <c r="AI55" s="193"/>
      <c r="AJ55" s="194"/>
      <c r="AK55" s="192"/>
      <c r="AL55" s="193"/>
      <c r="AM55" s="193"/>
      <c r="AN55" s="194"/>
      <c r="AO55" s="192"/>
      <c r="AP55" s="193"/>
      <c r="AQ55" s="193"/>
      <c r="AR55" s="194"/>
      <c r="AS55" s="192"/>
      <c r="AT55" s="193"/>
      <c r="AU55" s="193"/>
      <c r="AV55" s="194"/>
      <c r="AW55" s="192">
        <v>1</v>
      </c>
      <c r="AX55" s="193"/>
      <c r="AY55" s="193"/>
      <c r="AZ55" s="194"/>
      <c r="BA55" s="190"/>
      <c r="BB55" s="188"/>
      <c r="BC55" s="188"/>
      <c r="BD55" s="191"/>
      <c r="BE55" s="190"/>
      <c r="BF55" s="188"/>
      <c r="BG55" s="188"/>
      <c r="BH55" s="191"/>
      <c r="BI55" s="190"/>
      <c r="BJ55" s="188"/>
      <c r="BK55" s="188"/>
      <c r="BL55" s="195"/>
      <c r="BM55" s="242">
        <f t="shared" ref="BM55" si="5">SUM(Q55:BL55)</f>
        <v>1</v>
      </c>
      <c r="BN55" s="245">
        <f t="shared" ref="BN55" si="6">L55-BM55</f>
        <v>0</v>
      </c>
      <c r="BO55" s="196"/>
      <c r="BP55" s="196"/>
    </row>
    <row r="56" spans="1:69" s="2" customFormat="1" hidden="1" x14ac:dyDescent="0.25">
      <c r="A56" s="219" t="s">
        <v>82</v>
      </c>
      <c r="B56" s="220" t="s">
        <v>91</v>
      </c>
      <c r="C56" s="221" t="s">
        <v>108</v>
      </c>
      <c r="D56" s="221" t="s">
        <v>95</v>
      </c>
      <c r="E56" s="230" t="s">
        <v>101</v>
      </c>
      <c r="F56" s="222" t="s">
        <v>52</v>
      </c>
      <c r="G56" s="223"/>
      <c r="H56" s="223" t="s">
        <v>138</v>
      </c>
      <c r="I56" s="224" t="s">
        <v>139</v>
      </c>
      <c r="J56" s="225" t="s">
        <v>166</v>
      </c>
      <c r="K56" s="226">
        <v>5</v>
      </c>
      <c r="L56" s="227">
        <v>5</v>
      </c>
      <c r="M56" s="228" t="s">
        <v>148</v>
      </c>
      <c r="N56" s="229">
        <v>4</v>
      </c>
      <c r="O56" s="223"/>
      <c r="P56" s="227" t="s">
        <v>152</v>
      </c>
      <c r="Q56" s="187"/>
      <c r="R56" s="188"/>
      <c r="S56" s="188"/>
      <c r="T56" s="189">
        <v>1</v>
      </c>
      <c r="U56" s="190"/>
      <c r="V56" s="188">
        <v>1</v>
      </c>
      <c r="W56" s="188"/>
      <c r="X56" s="191"/>
      <c r="Y56" s="190"/>
      <c r="Z56" s="188">
        <v>1</v>
      </c>
      <c r="AA56" s="188"/>
      <c r="AB56" s="191"/>
      <c r="AC56" s="190"/>
      <c r="AD56" s="188"/>
      <c r="AE56" s="188">
        <v>1</v>
      </c>
      <c r="AF56" s="191"/>
      <c r="AG56" s="192"/>
      <c r="AH56" s="193"/>
      <c r="AI56" s="193"/>
      <c r="AJ56" s="194"/>
      <c r="AK56" s="192"/>
      <c r="AL56" s="193"/>
      <c r="AM56" s="193"/>
      <c r="AN56" s="194"/>
      <c r="AO56" s="192"/>
      <c r="AP56" s="193"/>
      <c r="AQ56" s="193"/>
      <c r="AR56" s="194"/>
      <c r="AS56" s="192"/>
      <c r="AT56" s="193"/>
      <c r="AU56" s="193"/>
      <c r="AV56" s="194"/>
      <c r="AW56" s="192">
        <v>1</v>
      </c>
      <c r="AX56" s="193"/>
      <c r="AY56" s="193"/>
      <c r="AZ56" s="194"/>
      <c r="BA56" s="190"/>
      <c r="BB56" s="188"/>
      <c r="BC56" s="188"/>
      <c r="BD56" s="191"/>
      <c r="BE56" s="190"/>
      <c r="BF56" s="188"/>
      <c r="BG56" s="188"/>
      <c r="BH56" s="191"/>
      <c r="BI56" s="190"/>
      <c r="BJ56" s="188"/>
      <c r="BK56" s="188"/>
      <c r="BL56" s="195"/>
      <c r="BM56" s="242">
        <f t="shared" si="0"/>
        <v>5</v>
      </c>
      <c r="BN56" s="245">
        <f t="shared" si="2"/>
        <v>0</v>
      </c>
      <c r="BO56" s="196"/>
      <c r="BP56" s="196"/>
      <c r="BQ56" s="2" t="s">
        <v>247</v>
      </c>
    </row>
    <row r="57" spans="1:69" s="2" customFormat="1" hidden="1" x14ac:dyDescent="0.25">
      <c r="A57" s="219" t="s">
        <v>82</v>
      </c>
      <c r="B57" s="220" t="s">
        <v>91</v>
      </c>
      <c r="C57" s="221" t="s">
        <v>108</v>
      </c>
      <c r="D57" s="221" t="s">
        <v>95</v>
      </c>
      <c r="E57" s="230" t="s">
        <v>101</v>
      </c>
      <c r="F57" s="222" t="s">
        <v>52</v>
      </c>
      <c r="G57" s="223"/>
      <c r="H57" s="223" t="s">
        <v>138</v>
      </c>
      <c r="I57" s="224" t="s">
        <v>139</v>
      </c>
      <c r="J57" s="225" t="s">
        <v>35</v>
      </c>
      <c r="K57" s="226">
        <v>5</v>
      </c>
      <c r="L57" s="227">
        <v>1</v>
      </c>
      <c r="M57" s="228" t="s">
        <v>338</v>
      </c>
      <c r="N57" s="229" t="s">
        <v>249</v>
      </c>
      <c r="O57" s="223"/>
      <c r="P57" s="227"/>
      <c r="Q57" s="187"/>
      <c r="R57" s="188"/>
      <c r="S57" s="188"/>
      <c r="T57" s="189">
        <v>1</v>
      </c>
      <c r="U57" s="190"/>
      <c r="V57" s="188"/>
      <c r="W57" s="188"/>
      <c r="X57" s="191"/>
      <c r="Y57" s="190"/>
      <c r="Z57" s="188"/>
      <c r="AA57" s="188"/>
      <c r="AB57" s="191"/>
      <c r="AC57" s="190"/>
      <c r="AD57" s="188"/>
      <c r="AE57" s="188"/>
      <c r="AF57" s="191"/>
      <c r="AG57" s="192"/>
      <c r="AH57" s="193"/>
      <c r="AI57" s="193"/>
      <c r="AJ57" s="194"/>
      <c r="AK57" s="192"/>
      <c r="AL57" s="193"/>
      <c r="AM57" s="193"/>
      <c r="AN57" s="194"/>
      <c r="AO57" s="192"/>
      <c r="AP57" s="193"/>
      <c r="AQ57" s="193"/>
      <c r="AR57" s="194"/>
      <c r="AS57" s="192"/>
      <c r="AT57" s="193"/>
      <c r="AU57" s="193"/>
      <c r="AV57" s="194"/>
      <c r="AW57" s="192"/>
      <c r="AX57" s="193"/>
      <c r="AY57" s="193"/>
      <c r="AZ57" s="194"/>
      <c r="BA57" s="190"/>
      <c r="BB57" s="188"/>
      <c r="BC57" s="188"/>
      <c r="BD57" s="191"/>
      <c r="BE57" s="190"/>
      <c r="BF57" s="188"/>
      <c r="BG57" s="188"/>
      <c r="BH57" s="191"/>
      <c r="BI57" s="190"/>
      <c r="BJ57" s="188"/>
      <c r="BK57" s="188"/>
      <c r="BL57" s="195"/>
      <c r="BM57" s="242">
        <f t="shared" si="0"/>
        <v>1</v>
      </c>
      <c r="BN57" s="245">
        <f t="shared" si="2"/>
        <v>0</v>
      </c>
      <c r="BO57" s="196" t="s">
        <v>338</v>
      </c>
      <c r="BP57" s="196"/>
    </row>
    <row r="58" spans="1:69" s="2" customFormat="1" hidden="1" x14ac:dyDescent="0.25">
      <c r="A58" s="219" t="s">
        <v>82</v>
      </c>
      <c r="B58" s="220" t="s">
        <v>91</v>
      </c>
      <c r="C58" s="221" t="s">
        <v>108</v>
      </c>
      <c r="D58" s="221" t="s">
        <v>95</v>
      </c>
      <c r="E58" s="230" t="s">
        <v>101</v>
      </c>
      <c r="F58" s="222" t="s">
        <v>52</v>
      </c>
      <c r="G58" s="223"/>
      <c r="H58" s="223" t="s">
        <v>138</v>
      </c>
      <c r="I58" s="224" t="s">
        <v>139</v>
      </c>
      <c r="J58" s="225" t="s">
        <v>36</v>
      </c>
      <c r="K58" s="226">
        <v>5</v>
      </c>
      <c r="L58" s="227">
        <v>1</v>
      </c>
      <c r="M58" s="228" t="s">
        <v>338</v>
      </c>
      <c r="N58" s="229" t="s">
        <v>249</v>
      </c>
      <c r="O58" s="223"/>
      <c r="P58" s="227"/>
      <c r="Q58" s="187"/>
      <c r="R58" s="188"/>
      <c r="S58" s="188"/>
      <c r="T58" s="189">
        <v>1</v>
      </c>
      <c r="U58" s="190"/>
      <c r="V58" s="188"/>
      <c r="W58" s="188"/>
      <c r="X58" s="191"/>
      <c r="Y58" s="190"/>
      <c r="Z58" s="188"/>
      <c r="AA58" s="188"/>
      <c r="AB58" s="191"/>
      <c r="AC58" s="190"/>
      <c r="AD58" s="188"/>
      <c r="AE58" s="188"/>
      <c r="AF58" s="191"/>
      <c r="AG58" s="192"/>
      <c r="AH58" s="193"/>
      <c r="AI58" s="193"/>
      <c r="AJ58" s="194"/>
      <c r="AK58" s="192"/>
      <c r="AL58" s="193"/>
      <c r="AM58" s="193"/>
      <c r="AN58" s="194"/>
      <c r="AO58" s="192"/>
      <c r="AP58" s="193"/>
      <c r="AQ58" s="193"/>
      <c r="AR58" s="194"/>
      <c r="AS58" s="192"/>
      <c r="AT58" s="193"/>
      <c r="AU58" s="193"/>
      <c r="AV58" s="194"/>
      <c r="AW58" s="192"/>
      <c r="AX58" s="193"/>
      <c r="AY58" s="193"/>
      <c r="AZ58" s="194"/>
      <c r="BA58" s="190"/>
      <c r="BB58" s="188"/>
      <c r="BC58" s="188"/>
      <c r="BD58" s="191"/>
      <c r="BE58" s="190"/>
      <c r="BF58" s="188"/>
      <c r="BG58" s="188"/>
      <c r="BH58" s="191"/>
      <c r="BI58" s="190"/>
      <c r="BJ58" s="188"/>
      <c r="BK58" s="188"/>
      <c r="BL58" s="195"/>
      <c r="BM58" s="242">
        <f t="shared" si="0"/>
        <v>1</v>
      </c>
      <c r="BN58" s="245">
        <f t="shared" si="2"/>
        <v>0</v>
      </c>
      <c r="BO58" s="196" t="s">
        <v>338</v>
      </c>
      <c r="BP58" s="196"/>
    </row>
    <row r="59" spans="1:69" s="2" customFormat="1" hidden="1" x14ac:dyDescent="0.25">
      <c r="A59" s="219" t="s">
        <v>82</v>
      </c>
      <c r="B59" s="220" t="s">
        <v>91</v>
      </c>
      <c r="C59" s="221" t="s">
        <v>108</v>
      </c>
      <c r="D59" s="221" t="s">
        <v>95</v>
      </c>
      <c r="E59" s="230" t="s">
        <v>101</v>
      </c>
      <c r="F59" s="222" t="s">
        <v>52</v>
      </c>
      <c r="G59" s="223"/>
      <c r="H59" s="223" t="s">
        <v>138</v>
      </c>
      <c r="I59" s="224" t="s">
        <v>139</v>
      </c>
      <c r="J59" s="225" t="s">
        <v>336</v>
      </c>
      <c r="K59" s="226">
        <v>0</v>
      </c>
      <c r="L59" s="227">
        <v>1</v>
      </c>
      <c r="M59" s="228" t="s">
        <v>338</v>
      </c>
      <c r="N59" s="229" t="s">
        <v>249</v>
      </c>
      <c r="O59" s="223"/>
      <c r="P59" s="227"/>
      <c r="Q59" s="187"/>
      <c r="R59" s="188"/>
      <c r="S59" s="188"/>
      <c r="T59" s="189">
        <v>1</v>
      </c>
      <c r="U59" s="190"/>
      <c r="V59" s="188"/>
      <c r="W59" s="188"/>
      <c r="X59" s="191"/>
      <c r="Y59" s="190"/>
      <c r="Z59" s="188"/>
      <c r="AA59" s="188"/>
      <c r="AB59" s="191"/>
      <c r="AC59" s="190"/>
      <c r="AD59" s="188"/>
      <c r="AE59" s="188"/>
      <c r="AF59" s="191"/>
      <c r="AG59" s="192"/>
      <c r="AH59" s="193"/>
      <c r="AI59" s="193"/>
      <c r="AJ59" s="194"/>
      <c r="AK59" s="192"/>
      <c r="AL59" s="193"/>
      <c r="AM59" s="193"/>
      <c r="AN59" s="194"/>
      <c r="AO59" s="192"/>
      <c r="AP59" s="193"/>
      <c r="AQ59" s="193"/>
      <c r="AR59" s="194"/>
      <c r="AS59" s="192"/>
      <c r="AT59" s="193"/>
      <c r="AU59" s="193"/>
      <c r="AV59" s="194"/>
      <c r="AW59" s="192"/>
      <c r="AX59" s="193"/>
      <c r="AY59" s="193"/>
      <c r="AZ59" s="194"/>
      <c r="BA59" s="190"/>
      <c r="BB59" s="188"/>
      <c r="BC59" s="188"/>
      <c r="BD59" s="191"/>
      <c r="BE59" s="190"/>
      <c r="BF59" s="188"/>
      <c r="BG59" s="188"/>
      <c r="BH59" s="191"/>
      <c r="BI59" s="190"/>
      <c r="BJ59" s="188"/>
      <c r="BK59" s="188"/>
      <c r="BL59" s="195"/>
      <c r="BM59" s="242">
        <f t="shared" si="0"/>
        <v>1</v>
      </c>
      <c r="BN59" s="245">
        <f t="shared" si="2"/>
        <v>0</v>
      </c>
      <c r="BO59" s="196" t="s">
        <v>338</v>
      </c>
      <c r="BP59" s="196"/>
    </row>
    <row r="60" spans="1:69" s="2" customFormat="1" hidden="1" x14ac:dyDescent="0.25">
      <c r="A60" s="219" t="s">
        <v>82</v>
      </c>
      <c r="B60" s="220" t="s">
        <v>91</v>
      </c>
      <c r="C60" s="221" t="s">
        <v>108</v>
      </c>
      <c r="D60" s="221" t="s">
        <v>95</v>
      </c>
      <c r="E60" s="230" t="s">
        <v>101</v>
      </c>
      <c r="F60" s="222" t="s">
        <v>52</v>
      </c>
      <c r="G60" s="223"/>
      <c r="H60" s="223" t="s">
        <v>138</v>
      </c>
      <c r="I60" s="224" t="s">
        <v>139</v>
      </c>
      <c r="J60" s="225" t="s">
        <v>328</v>
      </c>
      <c r="K60" s="226">
        <v>0</v>
      </c>
      <c r="L60" s="227">
        <v>1</v>
      </c>
      <c r="M60" s="228" t="s">
        <v>338</v>
      </c>
      <c r="N60" s="229" t="s">
        <v>249</v>
      </c>
      <c r="O60" s="223"/>
      <c r="P60" s="227"/>
      <c r="Q60" s="187"/>
      <c r="R60" s="188"/>
      <c r="S60" s="188"/>
      <c r="T60" s="189">
        <v>1</v>
      </c>
      <c r="U60" s="190"/>
      <c r="V60" s="188"/>
      <c r="W60" s="188"/>
      <c r="X60" s="191"/>
      <c r="Y60" s="190"/>
      <c r="Z60" s="188"/>
      <c r="AA60" s="188"/>
      <c r="AB60" s="191"/>
      <c r="AC60" s="190"/>
      <c r="AD60" s="188"/>
      <c r="AE60" s="188"/>
      <c r="AF60" s="191"/>
      <c r="AG60" s="192"/>
      <c r="AH60" s="193"/>
      <c r="AI60" s="193"/>
      <c r="AJ60" s="194"/>
      <c r="AK60" s="192"/>
      <c r="AL60" s="193"/>
      <c r="AM60" s="193"/>
      <c r="AN60" s="194"/>
      <c r="AO60" s="192"/>
      <c r="AP60" s="193"/>
      <c r="AQ60" s="193"/>
      <c r="AR60" s="194"/>
      <c r="AS60" s="192"/>
      <c r="AT60" s="193"/>
      <c r="AU60" s="193"/>
      <c r="AV60" s="194"/>
      <c r="AW60" s="192"/>
      <c r="AX60" s="193"/>
      <c r="AY60" s="193"/>
      <c r="AZ60" s="194"/>
      <c r="BA60" s="190"/>
      <c r="BB60" s="188"/>
      <c r="BC60" s="188"/>
      <c r="BD60" s="191"/>
      <c r="BE60" s="190"/>
      <c r="BF60" s="188"/>
      <c r="BG60" s="188"/>
      <c r="BH60" s="191"/>
      <c r="BI60" s="190"/>
      <c r="BJ60" s="188"/>
      <c r="BK60" s="188"/>
      <c r="BL60" s="195"/>
      <c r="BM60" s="242">
        <f t="shared" si="0"/>
        <v>1</v>
      </c>
      <c r="BN60" s="245">
        <f t="shared" si="2"/>
        <v>0</v>
      </c>
      <c r="BO60" s="196" t="s">
        <v>338</v>
      </c>
      <c r="BP60" s="196"/>
    </row>
    <row r="61" spans="1:69" s="2" customFormat="1" hidden="1" x14ac:dyDescent="0.25">
      <c r="A61" s="219" t="s">
        <v>82</v>
      </c>
      <c r="B61" s="220" t="s">
        <v>91</v>
      </c>
      <c r="C61" s="221" t="s">
        <v>108</v>
      </c>
      <c r="D61" s="221" t="s">
        <v>95</v>
      </c>
      <c r="E61" s="230" t="s">
        <v>101</v>
      </c>
      <c r="F61" s="222" t="s">
        <v>52</v>
      </c>
      <c r="G61" s="223"/>
      <c r="H61" s="223" t="s">
        <v>138</v>
      </c>
      <c r="I61" s="224" t="s">
        <v>139</v>
      </c>
      <c r="J61" s="225" t="s">
        <v>250</v>
      </c>
      <c r="K61" s="226">
        <v>6</v>
      </c>
      <c r="L61" s="227">
        <v>6</v>
      </c>
      <c r="M61" s="228" t="s">
        <v>251</v>
      </c>
      <c r="N61" s="229" t="s">
        <v>249</v>
      </c>
      <c r="O61" s="223" t="s">
        <v>252</v>
      </c>
      <c r="P61" s="227"/>
      <c r="Q61" s="187"/>
      <c r="R61" s="188"/>
      <c r="S61" s="188"/>
      <c r="T61" s="189">
        <v>6</v>
      </c>
      <c r="U61" s="190"/>
      <c r="V61" s="188"/>
      <c r="W61" s="188"/>
      <c r="X61" s="191"/>
      <c r="Y61" s="190"/>
      <c r="Z61" s="188"/>
      <c r="AA61" s="188"/>
      <c r="AB61" s="191"/>
      <c r="AC61" s="190"/>
      <c r="AD61" s="188"/>
      <c r="AE61" s="188"/>
      <c r="AF61" s="191"/>
      <c r="AG61" s="192"/>
      <c r="AH61" s="193"/>
      <c r="AI61" s="193"/>
      <c r="AJ61" s="194"/>
      <c r="AK61" s="192"/>
      <c r="AL61" s="193"/>
      <c r="AM61" s="193"/>
      <c r="AN61" s="194"/>
      <c r="AO61" s="192"/>
      <c r="AP61" s="193"/>
      <c r="AQ61" s="193"/>
      <c r="AR61" s="194"/>
      <c r="AS61" s="192"/>
      <c r="AT61" s="193"/>
      <c r="AU61" s="193"/>
      <c r="AV61" s="194"/>
      <c r="AW61" s="192"/>
      <c r="AX61" s="193"/>
      <c r="AY61" s="193"/>
      <c r="AZ61" s="194"/>
      <c r="BA61" s="190"/>
      <c r="BB61" s="188"/>
      <c r="BC61" s="188"/>
      <c r="BD61" s="191"/>
      <c r="BE61" s="190"/>
      <c r="BF61" s="188"/>
      <c r="BG61" s="188"/>
      <c r="BH61" s="191"/>
      <c r="BI61" s="190"/>
      <c r="BJ61" s="188"/>
      <c r="BK61" s="188"/>
      <c r="BL61" s="195"/>
      <c r="BM61" s="242">
        <f t="shared" si="0"/>
        <v>6</v>
      </c>
      <c r="BN61" s="245">
        <f t="shared" si="2"/>
        <v>0</v>
      </c>
      <c r="BO61" s="196"/>
      <c r="BP61" s="196"/>
      <c r="BQ61" s="2" t="s">
        <v>351</v>
      </c>
    </row>
    <row r="62" spans="1:69" s="2" customFormat="1" hidden="1" x14ac:dyDescent="0.25">
      <c r="A62" s="219" t="s">
        <v>82</v>
      </c>
      <c r="B62" s="220" t="s">
        <v>91</v>
      </c>
      <c r="C62" s="221" t="s">
        <v>109</v>
      </c>
      <c r="D62" s="221" t="s">
        <v>94</v>
      </c>
      <c r="E62" s="230" t="s">
        <v>101</v>
      </c>
      <c r="F62" s="222" t="s">
        <v>53</v>
      </c>
      <c r="G62" s="223"/>
      <c r="H62" s="223" t="s">
        <v>138</v>
      </c>
      <c r="I62" s="224" t="s">
        <v>139</v>
      </c>
      <c r="J62" s="225" t="s">
        <v>166</v>
      </c>
      <c r="K62" s="226">
        <v>5</v>
      </c>
      <c r="L62" s="227">
        <v>5</v>
      </c>
      <c r="M62" s="228" t="s">
        <v>154</v>
      </c>
      <c r="N62" s="229">
        <v>5</v>
      </c>
      <c r="O62" s="223"/>
      <c r="P62" s="227"/>
      <c r="Q62" s="187"/>
      <c r="R62" s="188">
        <v>1</v>
      </c>
      <c r="S62" s="188"/>
      <c r="T62" s="189"/>
      <c r="U62" s="190"/>
      <c r="V62" s="188">
        <v>1</v>
      </c>
      <c r="W62" s="188"/>
      <c r="X62" s="191"/>
      <c r="Y62" s="190"/>
      <c r="Z62" s="188"/>
      <c r="AA62" s="188">
        <v>1</v>
      </c>
      <c r="AB62" s="191"/>
      <c r="AC62" s="190"/>
      <c r="AD62" s="188"/>
      <c r="AE62" s="188"/>
      <c r="AF62" s="191">
        <v>1</v>
      </c>
      <c r="AG62" s="192"/>
      <c r="AH62" s="193"/>
      <c r="AI62" s="193"/>
      <c r="AJ62" s="194"/>
      <c r="AK62" s="192"/>
      <c r="AL62" s="193"/>
      <c r="AM62" s="193"/>
      <c r="AN62" s="194">
        <v>1</v>
      </c>
      <c r="AO62" s="192"/>
      <c r="AP62" s="193"/>
      <c r="AQ62" s="193"/>
      <c r="AR62" s="194"/>
      <c r="AS62" s="192"/>
      <c r="AT62" s="193"/>
      <c r="AU62" s="193"/>
      <c r="AV62" s="194"/>
      <c r="AW62" s="192"/>
      <c r="AX62" s="193"/>
      <c r="AY62" s="193"/>
      <c r="AZ62" s="194"/>
      <c r="BA62" s="190"/>
      <c r="BB62" s="188"/>
      <c r="BC62" s="188"/>
      <c r="BD62" s="191"/>
      <c r="BE62" s="190"/>
      <c r="BF62" s="188"/>
      <c r="BG62" s="188"/>
      <c r="BH62" s="191"/>
      <c r="BI62" s="190"/>
      <c r="BJ62" s="188"/>
      <c r="BK62" s="188"/>
      <c r="BL62" s="195"/>
      <c r="BM62" s="242">
        <f t="shared" si="0"/>
        <v>5</v>
      </c>
      <c r="BN62" s="245">
        <f t="shared" si="2"/>
        <v>0</v>
      </c>
      <c r="BO62" s="196"/>
      <c r="BP62" s="196"/>
      <c r="BQ62" s="2" t="s">
        <v>247</v>
      </c>
    </row>
    <row r="63" spans="1:69" s="2" customFormat="1" hidden="1" x14ac:dyDescent="0.25">
      <c r="A63" s="219" t="s">
        <v>82</v>
      </c>
      <c r="B63" s="220" t="s">
        <v>91</v>
      </c>
      <c r="C63" s="221" t="s">
        <v>109</v>
      </c>
      <c r="D63" s="221" t="s">
        <v>94</v>
      </c>
      <c r="E63" s="230" t="s">
        <v>101</v>
      </c>
      <c r="F63" s="222" t="s">
        <v>53</v>
      </c>
      <c r="G63" s="223"/>
      <c r="H63" s="223" t="s">
        <v>138</v>
      </c>
      <c r="I63" s="224" t="s">
        <v>139</v>
      </c>
      <c r="J63" s="225" t="s">
        <v>35</v>
      </c>
      <c r="K63" s="226">
        <v>0</v>
      </c>
      <c r="L63" s="227">
        <v>1</v>
      </c>
      <c r="M63" s="228" t="s">
        <v>338</v>
      </c>
      <c r="N63" s="229" t="s">
        <v>249</v>
      </c>
      <c r="O63" s="223"/>
      <c r="P63" s="227"/>
      <c r="Q63" s="187"/>
      <c r="R63" s="188">
        <v>1</v>
      </c>
      <c r="S63" s="188"/>
      <c r="T63" s="189"/>
      <c r="U63" s="190"/>
      <c r="V63" s="188"/>
      <c r="W63" s="188"/>
      <c r="X63" s="191"/>
      <c r="Y63" s="190"/>
      <c r="Z63" s="188"/>
      <c r="AA63" s="188"/>
      <c r="AB63" s="191"/>
      <c r="AC63" s="190"/>
      <c r="AD63" s="188"/>
      <c r="AE63" s="188"/>
      <c r="AF63" s="191"/>
      <c r="AG63" s="192"/>
      <c r="AH63" s="193"/>
      <c r="AI63" s="193"/>
      <c r="AJ63" s="194"/>
      <c r="AK63" s="192"/>
      <c r="AL63" s="193"/>
      <c r="AM63" s="193"/>
      <c r="AN63" s="194"/>
      <c r="AO63" s="192"/>
      <c r="AP63" s="193"/>
      <c r="AQ63" s="193"/>
      <c r="AR63" s="194"/>
      <c r="AS63" s="192"/>
      <c r="AT63" s="193"/>
      <c r="AU63" s="193"/>
      <c r="AV63" s="194"/>
      <c r="AW63" s="192"/>
      <c r="AX63" s="193"/>
      <c r="AY63" s="193"/>
      <c r="AZ63" s="194"/>
      <c r="BA63" s="190"/>
      <c r="BB63" s="188"/>
      <c r="BC63" s="188"/>
      <c r="BD63" s="191"/>
      <c r="BE63" s="190"/>
      <c r="BF63" s="188"/>
      <c r="BG63" s="188"/>
      <c r="BH63" s="191"/>
      <c r="BI63" s="190"/>
      <c r="BJ63" s="188"/>
      <c r="BK63" s="188"/>
      <c r="BL63" s="195"/>
      <c r="BM63" s="242">
        <f t="shared" si="0"/>
        <v>1</v>
      </c>
      <c r="BN63" s="245">
        <f t="shared" si="2"/>
        <v>0</v>
      </c>
      <c r="BO63" s="196" t="s">
        <v>338</v>
      </c>
      <c r="BP63" s="196"/>
    </row>
    <row r="64" spans="1:69" s="2" customFormat="1" hidden="1" x14ac:dyDescent="0.25">
      <c r="A64" s="219" t="s">
        <v>82</v>
      </c>
      <c r="B64" s="220" t="s">
        <v>91</v>
      </c>
      <c r="C64" s="221" t="s">
        <v>109</v>
      </c>
      <c r="D64" s="221" t="s">
        <v>94</v>
      </c>
      <c r="E64" s="230" t="s">
        <v>101</v>
      </c>
      <c r="F64" s="222" t="s">
        <v>53</v>
      </c>
      <c r="G64" s="223"/>
      <c r="H64" s="223" t="s">
        <v>138</v>
      </c>
      <c r="I64" s="224" t="s">
        <v>139</v>
      </c>
      <c r="J64" s="225" t="s">
        <v>36</v>
      </c>
      <c r="K64" s="226">
        <v>0</v>
      </c>
      <c r="L64" s="227">
        <v>1</v>
      </c>
      <c r="M64" s="228" t="s">
        <v>338</v>
      </c>
      <c r="N64" s="229" t="s">
        <v>249</v>
      </c>
      <c r="O64" s="223"/>
      <c r="P64" s="227"/>
      <c r="Q64" s="187"/>
      <c r="R64" s="188">
        <v>1</v>
      </c>
      <c r="S64" s="188"/>
      <c r="T64" s="189"/>
      <c r="U64" s="190"/>
      <c r="V64" s="188"/>
      <c r="W64" s="188"/>
      <c r="X64" s="191"/>
      <c r="Y64" s="190"/>
      <c r="Z64" s="188"/>
      <c r="AA64" s="188"/>
      <c r="AB64" s="191"/>
      <c r="AC64" s="190"/>
      <c r="AD64" s="188"/>
      <c r="AE64" s="188"/>
      <c r="AF64" s="191"/>
      <c r="AG64" s="192"/>
      <c r="AH64" s="193"/>
      <c r="AI64" s="193"/>
      <c r="AJ64" s="194"/>
      <c r="AK64" s="192"/>
      <c r="AL64" s="193"/>
      <c r="AM64" s="193"/>
      <c r="AN64" s="194"/>
      <c r="AO64" s="192"/>
      <c r="AP64" s="193"/>
      <c r="AQ64" s="193"/>
      <c r="AR64" s="194"/>
      <c r="AS64" s="192"/>
      <c r="AT64" s="193"/>
      <c r="AU64" s="193"/>
      <c r="AV64" s="194"/>
      <c r="AW64" s="192"/>
      <c r="AX64" s="193"/>
      <c r="AY64" s="193"/>
      <c r="AZ64" s="194"/>
      <c r="BA64" s="190"/>
      <c r="BB64" s="188"/>
      <c r="BC64" s="188"/>
      <c r="BD64" s="191"/>
      <c r="BE64" s="190"/>
      <c r="BF64" s="188"/>
      <c r="BG64" s="188"/>
      <c r="BH64" s="191"/>
      <c r="BI64" s="190"/>
      <c r="BJ64" s="188"/>
      <c r="BK64" s="188"/>
      <c r="BL64" s="195"/>
      <c r="BM64" s="242">
        <f t="shared" si="0"/>
        <v>1</v>
      </c>
      <c r="BN64" s="245">
        <f t="shared" si="2"/>
        <v>0</v>
      </c>
      <c r="BO64" s="196" t="s">
        <v>338</v>
      </c>
      <c r="BP64" s="196"/>
    </row>
    <row r="65" spans="1:69" s="2" customFormat="1" hidden="1" x14ac:dyDescent="0.25">
      <c r="A65" s="219" t="s">
        <v>82</v>
      </c>
      <c r="B65" s="220" t="s">
        <v>91</v>
      </c>
      <c r="C65" s="221" t="s">
        <v>109</v>
      </c>
      <c r="D65" s="221" t="s">
        <v>94</v>
      </c>
      <c r="E65" s="230" t="s">
        <v>101</v>
      </c>
      <c r="F65" s="222" t="s">
        <v>53</v>
      </c>
      <c r="G65" s="223"/>
      <c r="H65" s="223" t="s">
        <v>138</v>
      </c>
      <c r="I65" s="224" t="s">
        <v>139</v>
      </c>
      <c r="J65" s="225" t="s">
        <v>250</v>
      </c>
      <c r="K65" s="226">
        <v>6</v>
      </c>
      <c r="L65" s="227">
        <v>6</v>
      </c>
      <c r="M65" s="228" t="s">
        <v>251</v>
      </c>
      <c r="N65" s="229" t="s">
        <v>249</v>
      </c>
      <c r="O65" s="223" t="s">
        <v>252</v>
      </c>
      <c r="P65" s="227"/>
      <c r="Q65" s="187"/>
      <c r="R65" s="188">
        <v>6</v>
      </c>
      <c r="S65" s="188"/>
      <c r="T65" s="189"/>
      <c r="U65" s="190"/>
      <c r="V65" s="188"/>
      <c r="W65" s="188"/>
      <c r="X65" s="191"/>
      <c r="Y65" s="190"/>
      <c r="Z65" s="188"/>
      <c r="AA65" s="188"/>
      <c r="AB65" s="191"/>
      <c r="AC65" s="190"/>
      <c r="AD65" s="188"/>
      <c r="AE65" s="188"/>
      <c r="AF65" s="191"/>
      <c r="AG65" s="192"/>
      <c r="AH65" s="193"/>
      <c r="AI65" s="193"/>
      <c r="AJ65" s="194"/>
      <c r="AK65" s="192"/>
      <c r="AL65" s="193"/>
      <c r="AM65" s="193"/>
      <c r="AN65" s="194"/>
      <c r="AO65" s="192"/>
      <c r="AP65" s="193"/>
      <c r="AQ65" s="193"/>
      <c r="AR65" s="194"/>
      <c r="AS65" s="192"/>
      <c r="AT65" s="193"/>
      <c r="AU65" s="193"/>
      <c r="AV65" s="194"/>
      <c r="AW65" s="192"/>
      <c r="AX65" s="193"/>
      <c r="AY65" s="193"/>
      <c r="AZ65" s="194"/>
      <c r="BA65" s="190"/>
      <c r="BB65" s="188"/>
      <c r="BC65" s="188"/>
      <c r="BD65" s="191"/>
      <c r="BE65" s="190"/>
      <c r="BF65" s="188"/>
      <c r="BG65" s="188"/>
      <c r="BH65" s="191"/>
      <c r="BI65" s="190"/>
      <c r="BJ65" s="188"/>
      <c r="BK65" s="188"/>
      <c r="BL65" s="195"/>
      <c r="BM65" s="242">
        <f t="shared" si="0"/>
        <v>6</v>
      </c>
      <c r="BN65" s="245">
        <f t="shared" si="2"/>
        <v>0</v>
      </c>
      <c r="BO65" s="196"/>
      <c r="BP65" s="196"/>
      <c r="BQ65" s="2" t="s">
        <v>351</v>
      </c>
    </row>
    <row r="66" spans="1:69" s="2" customFormat="1" hidden="1" x14ac:dyDescent="0.25">
      <c r="A66" s="219" t="s">
        <v>82</v>
      </c>
      <c r="B66" s="220" t="s">
        <v>91</v>
      </c>
      <c r="C66" s="221" t="s">
        <v>110</v>
      </c>
      <c r="D66" s="221" t="s">
        <v>96</v>
      </c>
      <c r="E66" s="230" t="s">
        <v>101</v>
      </c>
      <c r="F66" s="222" t="s">
        <v>54</v>
      </c>
      <c r="G66" s="223"/>
      <c r="H66" s="223" t="s">
        <v>140</v>
      </c>
      <c r="I66" s="224" t="s">
        <v>139</v>
      </c>
      <c r="J66" s="225" t="s">
        <v>30</v>
      </c>
      <c r="K66" s="226">
        <v>5</v>
      </c>
      <c r="L66" s="227">
        <v>6</v>
      </c>
      <c r="M66" s="228" t="s">
        <v>148</v>
      </c>
      <c r="N66" s="229">
        <v>5</v>
      </c>
      <c r="O66" s="223"/>
      <c r="P66" s="227"/>
      <c r="Q66" s="187"/>
      <c r="R66" s="188"/>
      <c r="S66" s="188"/>
      <c r="T66" s="189"/>
      <c r="U66" s="190"/>
      <c r="V66" s="188"/>
      <c r="W66" s="188"/>
      <c r="X66" s="191"/>
      <c r="Y66" s="190">
        <v>1</v>
      </c>
      <c r="Z66" s="188"/>
      <c r="AA66" s="188"/>
      <c r="AB66" s="191"/>
      <c r="AC66" s="190"/>
      <c r="AD66" s="188"/>
      <c r="AE66" s="188"/>
      <c r="AF66" s="191"/>
      <c r="AG66" s="192"/>
      <c r="AH66" s="193">
        <v>1</v>
      </c>
      <c r="AI66" s="193"/>
      <c r="AJ66" s="194"/>
      <c r="AK66" s="192"/>
      <c r="AL66" s="193">
        <v>1</v>
      </c>
      <c r="AM66" s="193">
        <v>1</v>
      </c>
      <c r="AN66" s="194">
        <v>1</v>
      </c>
      <c r="AO66" s="192"/>
      <c r="AP66" s="193"/>
      <c r="AQ66" s="193"/>
      <c r="AR66" s="194"/>
      <c r="AS66" s="192"/>
      <c r="AT66" s="193">
        <v>1</v>
      </c>
      <c r="AU66" s="193"/>
      <c r="AV66" s="194"/>
      <c r="AW66" s="192"/>
      <c r="AX66" s="193"/>
      <c r="AY66" s="193"/>
      <c r="AZ66" s="194"/>
      <c r="BA66" s="190"/>
      <c r="BB66" s="188"/>
      <c r="BC66" s="188"/>
      <c r="BD66" s="191"/>
      <c r="BE66" s="190"/>
      <c r="BF66" s="188"/>
      <c r="BG66" s="188"/>
      <c r="BH66" s="191"/>
      <c r="BI66" s="190"/>
      <c r="BJ66" s="188"/>
      <c r="BK66" s="188"/>
      <c r="BL66" s="195"/>
      <c r="BM66" s="242">
        <f t="shared" si="0"/>
        <v>6</v>
      </c>
      <c r="BN66" s="245">
        <f t="shared" si="2"/>
        <v>0</v>
      </c>
      <c r="BO66" s="196"/>
      <c r="BP66" s="196"/>
      <c r="BQ66" s="2" t="s">
        <v>247</v>
      </c>
    </row>
    <row r="67" spans="1:69" s="2" customFormat="1" hidden="1" x14ac:dyDescent="0.25">
      <c r="A67" s="219" t="s">
        <v>82</v>
      </c>
      <c r="B67" s="220" t="s">
        <v>91</v>
      </c>
      <c r="C67" s="221" t="s">
        <v>110</v>
      </c>
      <c r="D67" s="221" t="s">
        <v>96</v>
      </c>
      <c r="E67" s="230" t="s">
        <v>101</v>
      </c>
      <c r="F67" s="222" t="s">
        <v>54</v>
      </c>
      <c r="G67" s="223"/>
      <c r="H67" s="223" t="s">
        <v>140</v>
      </c>
      <c r="I67" s="224" t="s">
        <v>139</v>
      </c>
      <c r="J67" s="225" t="s">
        <v>39</v>
      </c>
      <c r="K67" s="226">
        <v>1</v>
      </c>
      <c r="L67" s="227">
        <v>1</v>
      </c>
      <c r="M67" s="228" t="s">
        <v>151</v>
      </c>
      <c r="N67" s="229">
        <v>1</v>
      </c>
      <c r="O67" s="223"/>
      <c r="P67" s="227"/>
      <c r="Q67" s="187"/>
      <c r="R67" s="188"/>
      <c r="S67" s="188"/>
      <c r="T67" s="189"/>
      <c r="U67" s="190"/>
      <c r="V67" s="188"/>
      <c r="W67" s="188"/>
      <c r="X67" s="191"/>
      <c r="Y67" s="190"/>
      <c r="Z67" s="188"/>
      <c r="AA67" s="188"/>
      <c r="AB67" s="191"/>
      <c r="AC67" s="190"/>
      <c r="AD67" s="188"/>
      <c r="AE67" s="188"/>
      <c r="AF67" s="191"/>
      <c r="AG67" s="192"/>
      <c r="AH67" s="193"/>
      <c r="AI67" s="193"/>
      <c r="AJ67" s="194"/>
      <c r="AK67" s="192"/>
      <c r="AL67" s="193">
        <v>1</v>
      </c>
      <c r="AM67" s="193"/>
      <c r="AN67" s="194"/>
      <c r="AO67" s="192"/>
      <c r="AP67" s="193"/>
      <c r="AQ67" s="193"/>
      <c r="AR67" s="194"/>
      <c r="AS67" s="192"/>
      <c r="AT67" s="193"/>
      <c r="AU67" s="193"/>
      <c r="AV67" s="194"/>
      <c r="AW67" s="192"/>
      <c r="AX67" s="193"/>
      <c r="AY67" s="193"/>
      <c r="AZ67" s="194"/>
      <c r="BA67" s="190"/>
      <c r="BB67" s="188"/>
      <c r="BC67" s="188"/>
      <c r="BD67" s="191"/>
      <c r="BE67" s="190"/>
      <c r="BF67" s="188"/>
      <c r="BG67" s="188"/>
      <c r="BH67" s="191"/>
      <c r="BI67" s="190"/>
      <c r="BJ67" s="188"/>
      <c r="BK67" s="188"/>
      <c r="BL67" s="195"/>
      <c r="BM67" s="242">
        <f t="shared" si="0"/>
        <v>1</v>
      </c>
      <c r="BN67" s="245">
        <f t="shared" si="2"/>
        <v>0</v>
      </c>
      <c r="BO67" s="196"/>
      <c r="BP67" s="196"/>
      <c r="BQ67" s="2" t="s">
        <v>247</v>
      </c>
    </row>
    <row r="68" spans="1:69" s="2" customFormat="1" hidden="1" x14ac:dyDescent="0.25">
      <c r="A68" s="219" t="s">
        <v>82</v>
      </c>
      <c r="B68" s="220" t="s">
        <v>91</v>
      </c>
      <c r="C68" s="221" t="s">
        <v>110</v>
      </c>
      <c r="D68" s="221" t="s">
        <v>96</v>
      </c>
      <c r="E68" s="230" t="s">
        <v>101</v>
      </c>
      <c r="F68" s="222" t="s">
        <v>54</v>
      </c>
      <c r="G68" s="223"/>
      <c r="H68" s="223" t="s">
        <v>140</v>
      </c>
      <c r="I68" s="224" t="s">
        <v>139</v>
      </c>
      <c r="J68" s="225" t="s">
        <v>166</v>
      </c>
      <c r="K68" s="226">
        <v>5</v>
      </c>
      <c r="L68" s="227">
        <v>6</v>
      </c>
      <c r="M68" s="228" t="s">
        <v>148</v>
      </c>
      <c r="N68" s="229">
        <v>5</v>
      </c>
      <c r="O68" s="223"/>
      <c r="P68" s="227"/>
      <c r="Q68" s="187"/>
      <c r="R68" s="188"/>
      <c r="S68" s="188"/>
      <c r="T68" s="189"/>
      <c r="U68" s="190"/>
      <c r="V68" s="188"/>
      <c r="W68" s="188"/>
      <c r="X68" s="191"/>
      <c r="Y68" s="190">
        <v>1</v>
      </c>
      <c r="Z68" s="188"/>
      <c r="AA68" s="188"/>
      <c r="AB68" s="191"/>
      <c r="AC68" s="190"/>
      <c r="AD68" s="188"/>
      <c r="AE68" s="188"/>
      <c r="AF68" s="191"/>
      <c r="AG68" s="192"/>
      <c r="AH68" s="193">
        <v>1</v>
      </c>
      <c r="AI68" s="193"/>
      <c r="AJ68" s="194"/>
      <c r="AK68" s="192"/>
      <c r="AL68" s="193">
        <v>1</v>
      </c>
      <c r="AM68" s="193">
        <v>1</v>
      </c>
      <c r="AN68" s="194">
        <v>1</v>
      </c>
      <c r="AO68" s="192"/>
      <c r="AP68" s="193"/>
      <c r="AQ68" s="193"/>
      <c r="AR68" s="194"/>
      <c r="AS68" s="192"/>
      <c r="AT68" s="193">
        <v>1</v>
      </c>
      <c r="AU68" s="193"/>
      <c r="AV68" s="194"/>
      <c r="AW68" s="192"/>
      <c r="AX68" s="193"/>
      <c r="AY68" s="193"/>
      <c r="AZ68" s="194"/>
      <c r="BA68" s="190"/>
      <c r="BB68" s="188"/>
      <c r="BC68" s="188"/>
      <c r="BD68" s="191"/>
      <c r="BE68" s="190"/>
      <c r="BF68" s="188"/>
      <c r="BG68" s="188"/>
      <c r="BH68" s="191"/>
      <c r="BI68" s="190"/>
      <c r="BJ68" s="188"/>
      <c r="BK68" s="188"/>
      <c r="BL68" s="195"/>
      <c r="BM68" s="242">
        <f t="shared" si="0"/>
        <v>6</v>
      </c>
      <c r="BN68" s="245">
        <f t="shared" si="2"/>
        <v>0</v>
      </c>
      <c r="BO68" s="196"/>
      <c r="BP68" s="196"/>
      <c r="BQ68" s="2" t="s">
        <v>247</v>
      </c>
    </row>
    <row r="69" spans="1:69" s="2" customFormat="1" hidden="1" x14ac:dyDescent="0.25">
      <c r="A69" s="219" t="s">
        <v>82</v>
      </c>
      <c r="B69" s="220" t="s">
        <v>91</v>
      </c>
      <c r="C69" s="221" t="s">
        <v>110</v>
      </c>
      <c r="D69" s="221" t="s">
        <v>96</v>
      </c>
      <c r="E69" s="230" t="s">
        <v>101</v>
      </c>
      <c r="F69" s="222" t="s">
        <v>54</v>
      </c>
      <c r="G69" s="223"/>
      <c r="H69" s="223" t="s">
        <v>140</v>
      </c>
      <c r="I69" s="224" t="s">
        <v>139</v>
      </c>
      <c r="J69" s="225" t="s">
        <v>250</v>
      </c>
      <c r="K69" s="226">
        <v>4</v>
      </c>
      <c r="L69" s="227">
        <v>4</v>
      </c>
      <c r="M69" s="228" t="s">
        <v>253</v>
      </c>
      <c r="N69" s="229" t="s">
        <v>249</v>
      </c>
      <c r="O69" s="223" t="s">
        <v>254</v>
      </c>
      <c r="P69" s="227"/>
      <c r="Q69" s="187"/>
      <c r="R69" s="188"/>
      <c r="S69" s="188"/>
      <c r="T69" s="189"/>
      <c r="U69" s="190"/>
      <c r="V69" s="188"/>
      <c r="W69" s="188"/>
      <c r="X69" s="191"/>
      <c r="Y69" s="190"/>
      <c r="Z69" s="188"/>
      <c r="AA69" s="188"/>
      <c r="AB69" s="191"/>
      <c r="AC69" s="190"/>
      <c r="AD69" s="188"/>
      <c r="AE69" s="188"/>
      <c r="AF69" s="191"/>
      <c r="AG69" s="192"/>
      <c r="AH69" s="193">
        <v>4</v>
      </c>
      <c r="AI69" s="193"/>
      <c r="AJ69" s="194"/>
      <c r="AK69" s="192"/>
      <c r="AL69" s="193"/>
      <c r="AM69" s="193"/>
      <c r="AN69" s="194"/>
      <c r="AO69" s="192"/>
      <c r="AP69" s="193"/>
      <c r="AQ69" s="193"/>
      <c r="AR69" s="194"/>
      <c r="AS69" s="192"/>
      <c r="AT69" s="193"/>
      <c r="AU69" s="193"/>
      <c r="AV69" s="194"/>
      <c r="AW69" s="192"/>
      <c r="AX69" s="193"/>
      <c r="AY69" s="193"/>
      <c r="AZ69" s="194"/>
      <c r="BA69" s="190"/>
      <c r="BB69" s="188"/>
      <c r="BC69" s="188"/>
      <c r="BD69" s="191"/>
      <c r="BE69" s="190"/>
      <c r="BF69" s="188"/>
      <c r="BG69" s="188"/>
      <c r="BH69" s="191"/>
      <c r="BI69" s="190"/>
      <c r="BJ69" s="188"/>
      <c r="BK69" s="188"/>
      <c r="BL69" s="195"/>
      <c r="BM69" s="242">
        <f t="shared" si="0"/>
        <v>4</v>
      </c>
      <c r="BN69" s="245">
        <f t="shared" si="2"/>
        <v>0</v>
      </c>
      <c r="BO69" s="196"/>
      <c r="BP69" s="196"/>
      <c r="BQ69" s="2" t="s">
        <v>351</v>
      </c>
    </row>
    <row r="70" spans="1:69" s="2" customFormat="1" hidden="1" x14ac:dyDescent="0.25">
      <c r="A70" s="219" t="s">
        <v>82</v>
      </c>
      <c r="B70" s="220" t="s">
        <v>91</v>
      </c>
      <c r="C70" s="221" t="s">
        <v>111</v>
      </c>
      <c r="D70" s="221" t="s">
        <v>96</v>
      </c>
      <c r="E70" s="230" t="s">
        <v>101</v>
      </c>
      <c r="F70" s="222" t="s">
        <v>55</v>
      </c>
      <c r="G70" s="223"/>
      <c r="H70" s="223" t="s">
        <v>140</v>
      </c>
      <c r="I70" s="224" t="s">
        <v>139</v>
      </c>
      <c r="J70" s="225" t="s">
        <v>30</v>
      </c>
      <c r="K70" s="226">
        <v>5</v>
      </c>
      <c r="L70" s="227">
        <v>5</v>
      </c>
      <c r="M70" s="228" t="s">
        <v>148</v>
      </c>
      <c r="N70" s="229">
        <v>4</v>
      </c>
      <c r="O70" s="223"/>
      <c r="P70" s="227"/>
      <c r="Q70" s="187"/>
      <c r="R70" s="188"/>
      <c r="S70" s="188"/>
      <c r="T70" s="189"/>
      <c r="U70" s="190"/>
      <c r="V70" s="188"/>
      <c r="W70" s="188"/>
      <c r="X70" s="191"/>
      <c r="Y70" s="190">
        <v>1</v>
      </c>
      <c r="Z70" s="188"/>
      <c r="AA70" s="188"/>
      <c r="AB70" s="191"/>
      <c r="AC70" s="190"/>
      <c r="AD70" s="188"/>
      <c r="AE70" s="188"/>
      <c r="AF70" s="191"/>
      <c r="AG70" s="192"/>
      <c r="AH70" s="193">
        <v>1</v>
      </c>
      <c r="AI70" s="193"/>
      <c r="AJ70" s="194"/>
      <c r="AK70" s="192"/>
      <c r="AL70" s="193"/>
      <c r="AM70" s="193">
        <v>1</v>
      </c>
      <c r="AN70" s="194">
        <v>1</v>
      </c>
      <c r="AO70" s="192"/>
      <c r="AP70" s="193"/>
      <c r="AQ70" s="193"/>
      <c r="AR70" s="194"/>
      <c r="AS70" s="192"/>
      <c r="AT70" s="193">
        <v>1</v>
      </c>
      <c r="AU70" s="193"/>
      <c r="AV70" s="194"/>
      <c r="AW70" s="192"/>
      <c r="AX70" s="193"/>
      <c r="AY70" s="193"/>
      <c r="AZ70" s="194"/>
      <c r="BA70" s="190"/>
      <c r="BB70" s="188"/>
      <c r="BC70" s="188"/>
      <c r="BD70" s="191"/>
      <c r="BE70" s="190"/>
      <c r="BF70" s="188"/>
      <c r="BG70" s="188"/>
      <c r="BH70" s="191"/>
      <c r="BI70" s="190"/>
      <c r="BJ70" s="188"/>
      <c r="BK70" s="188"/>
      <c r="BL70" s="195"/>
      <c r="BM70" s="242">
        <f t="shared" ref="BM70:BM134" si="7">SUM(Q70:BL70)</f>
        <v>5</v>
      </c>
      <c r="BN70" s="245">
        <f t="shared" si="2"/>
        <v>0</v>
      </c>
      <c r="BO70" s="196"/>
      <c r="BP70" s="196"/>
      <c r="BQ70" s="2" t="s">
        <v>247</v>
      </c>
    </row>
    <row r="71" spans="1:69" s="2" customFormat="1" hidden="1" x14ac:dyDescent="0.25">
      <c r="A71" s="219" t="s">
        <v>82</v>
      </c>
      <c r="B71" s="220" t="s">
        <v>91</v>
      </c>
      <c r="C71" s="221" t="s">
        <v>111</v>
      </c>
      <c r="D71" s="221" t="s">
        <v>96</v>
      </c>
      <c r="E71" s="230" t="s">
        <v>101</v>
      </c>
      <c r="F71" s="222" t="s">
        <v>55</v>
      </c>
      <c r="G71" s="223"/>
      <c r="H71" s="223" t="s">
        <v>140</v>
      </c>
      <c r="I71" s="224" t="s">
        <v>139</v>
      </c>
      <c r="J71" s="225" t="s">
        <v>39</v>
      </c>
      <c r="K71" s="226">
        <v>1</v>
      </c>
      <c r="L71" s="227">
        <v>1</v>
      </c>
      <c r="M71" s="228" t="s">
        <v>151</v>
      </c>
      <c r="N71" s="229">
        <v>1</v>
      </c>
      <c r="O71" s="223"/>
      <c r="P71" s="227"/>
      <c r="Q71" s="187"/>
      <c r="R71" s="188"/>
      <c r="S71" s="188"/>
      <c r="T71" s="189"/>
      <c r="U71" s="190"/>
      <c r="V71" s="188"/>
      <c r="W71" s="188"/>
      <c r="X71" s="191"/>
      <c r="Y71" s="190"/>
      <c r="Z71" s="188"/>
      <c r="AA71" s="188"/>
      <c r="AB71" s="191"/>
      <c r="AC71" s="190"/>
      <c r="AD71" s="188"/>
      <c r="AE71" s="188"/>
      <c r="AF71" s="191"/>
      <c r="AG71" s="192"/>
      <c r="AH71" s="193"/>
      <c r="AI71" s="193"/>
      <c r="AJ71" s="194"/>
      <c r="AK71" s="192"/>
      <c r="AL71" s="193"/>
      <c r="AM71" s="193">
        <v>1</v>
      </c>
      <c r="AN71" s="194"/>
      <c r="AO71" s="192"/>
      <c r="AP71" s="193"/>
      <c r="AQ71" s="193"/>
      <c r="AR71" s="194"/>
      <c r="AS71" s="192"/>
      <c r="AT71" s="193"/>
      <c r="AU71" s="193"/>
      <c r="AV71" s="194"/>
      <c r="AW71" s="192"/>
      <c r="AX71" s="193"/>
      <c r="AY71" s="193"/>
      <c r="AZ71" s="194"/>
      <c r="BA71" s="190"/>
      <c r="BB71" s="188"/>
      <c r="BC71" s="188"/>
      <c r="BD71" s="191"/>
      <c r="BE71" s="190"/>
      <c r="BF71" s="188"/>
      <c r="BG71" s="188"/>
      <c r="BH71" s="191"/>
      <c r="BI71" s="190"/>
      <c r="BJ71" s="188"/>
      <c r="BK71" s="188"/>
      <c r="BL71" s="195"/>
      <c r="BM71" s="242">
        <f t="shared" si="7"/>
        <v>1</v>
      </c>
      <c r="BN71" s="245">
        <f t="shared" ref="BN71:BN136" si="8">L71-BM71</f>
        <v>0</v>
      </c>
      <c r="BO71" s="196"/>
      <c r="BP71" s="196"/>
      <c r="BQ71" s="2" t="s">
        <v>247</v>
      </c>
    </row>
    <row r="72" spans="1:69" s="2" customFormat="1" hidden="1" x14ac:dyDescent="0.25">
      <c r="A72" s="219" t="s">
        <v>82</v>
      </c>
      <c r="B72" s="220" t="s">
        <v>91</v>
      </c>
      <c r="C72" s="221" t="s">
        <v>111</v>
      </c>
      <c r="D72" s="221" t="s">
        <v>96</v>
      </c>
      <c r="E72" s="230" t="s">
        <v>101</v>
      </c>
      <c r="F72" s="222" t="s">
        <v>55</v>
      </c>
      <c r="G72" s="223"/>
      <c r="H72" s="223" t="s">
        <v>140</v>
      </c>
      <c r="I72" s="224" t="s">
        <v>139</v>
      </c>
      <c r="J72" s="225" t="s">
        <v>166</v>
      </c>
      <c r="K72" s="226">
        <v>5</v>
      </c>
      <c r="L72" s="227">
        <v>5</v>
      </c>
      <c r="M72" s="228" t="s">
        <v>148</v>
      </c>
      <c r="N72" s="229">
        <v>4</v>
      </c>
      <c r="O72" s="223"/>
      <c r="P72" s="227"/>
      <c r="Q72" s="187"/>
      <c r="R72" s="188"/>
      <c r="S72" s="188"/>
      <c r="T72" s="189"/>
      <c r="U72" s="190"/>
      <c r="V72" s="188"/>
      <c r="W72" s="188"/>
      <c r="X72" s="191"/>
      <c r="Y72" s="190">
        <v>1</v>
      </c>
      <c r="Z72" s="188"/>
      <c r="AA72" s="188"/>
      <c r="AB72" s="191"/>
      <c r="AC72" s="190"/>
      <c r="AD72" s="188"/>
      <c r="AE72" s="188"/>
      <c r="AF72" s="191"/>
      <c r="AG72" s="192"/>
      <c r="AH72" s="193">
        <v>1</v>
      </c>
      <c r="AI72" s="193"/>
      <c r="AJ72" s="194"/>
      <c r="AK72" s="192"/>
      <c r="AL72" s="193"/>
      <c r="AM72" s="193">
        <v>1</v>
      </c>
      <c r="AN72" s="194">
        <v>1</v>
      </c>
      <c r="AO72" s="192"/>
      <c r="AP72" s="193"/>
      <c r="AQ72" s="193"/>
      <c r="AR72" s="194"/>
      <c r="AS72" s="192"/>
      <c r="AT72" s="193">
        <v>1</v>
      </c>
      <c r="AU72" s="193"/>
      <c r="AV72" s="194"/>
      <c r="AW72" s="192"/>
      <c r="AX72" s="193"/>
      <c r="AY72" s="193"/>
      <c r="AZ72" s="194"/>
      <c r="BA72" s="190"/>
      <c r="BB72" s="188"/>
      <c r="BC72" s="188"/>
      <c r="BD72" s="191"/>
      <c r="BE72" s="190"/>
      <c r="BF72" s="188"/>
      <c r="BG72" s="188"/>
      <c r="BH72" s="191"/>
      <c r="BI72" s="190"/>
      <c r="BJ72" s="188"/>
      <c r="BK72" s="188"/>
      <c r="BL72" s="195"/>
      <c r="BM72" s="242">
        <f t="shared" si="7"/>
        <v>5</v>
      </c>
      <c r="BN72" s="245">
        <f t="shared" si="8"/>
        <v>0</v>
      </c>
      <c r="BO72" s="196"/>
      <c r="BP72" s="196"/>
      <c r="BQ72" s="2" t="s">
        <v>247</v>
      </c>
    </row>
    <row r="73" spans="1:69" s="2" customFormat="1" hidden="1" x14ac:dyDescent="0.25">
      <c r="A73" s="219" t="s">
        <v>82</v>
      </c>
      <c r="B73" s="220" t="s">
        <v>91</v>
      </c>
      <c r="C73" s="221" t="s">
        <v>111</v>
      </c>
      <c r="D73" s="221" t="s">
        <v>96</v>
      </c>
      <c r="E73" s="230" t="s">
        <v>101</v>
      </c>
      <c r="F73" s="222" t="s">
        <v>55</v>
      </c>
      <c r="G73" s="223"/>
      <c r="H73" s="223" t="s">
        <v>140</v>
      </c>
      <c r="I73" s="224" t="s">
        <v>139</v>
      </c>
      <c r="J73" s="225" t="s">
        <v>250</v>
      </c>
      <c r="K73" s="226">
        <v>4</v>
      </c>
      <c r="L73" s="227">
        <v>4</v>
      </c>
      <c r="M73" s="228" t="s">
        <v>253</v>
      </c>
      <c r="N73" s="229" t="s">
        <v>249</v>
      </c>
      <c r="O73" s="223" t="s">
        <v>254</v>
      </c>
      <c r="P73" s="227"/>
      <c r="Q73" s="187"/>
      <c r="R73" s="188"/>
      <c r="S73" s="188"/>
      <c r="T73" s="189"/>
      <c r="U73" s="190"/>
      <c r="V73" s="188"/>
      <c r="W73" s="188"/>
      <c r="X73" s="191"/>
      <c r="Y73" s="190"/>
      <c r="Z73" s="188"/>
      <c r="AA73" s="188"/>
      <c r="AB73" s="191"/>
      <c r="AC73" s="190"/>
      <c r="AD73" s="188"/>
      <c r="AE73" s="188"/>
      <c r="AF73" s="191"/>
      <c r="AG73" s="192"/>
      <c r="AH73" s="193">
        <v>4</v>
      </c>
      <c r="AI73" s="193"/>
      <c r="AJ73" s="194"/>
      <c r="AK73" s="192"/>
      <c r="AL73" s="193"/>
      <c r="AM73" s="193"/>
      <c r="AN73" s="194"/>
      <c r="AO73" s="192"/>
      <c r="AP73" s="193"/>
      <c r="AQ73" s="193"/>
      <c r="AR73" s="194"/>
      <c r="AS73" s="192"/>
      <c r="AT73" s="193"/>
      <c r="AU73" s="193"/>
      <c r="AV73" s="194"/>
      <c r="AW73" s="192"/>
      <c r="AX73" s="193"/>
      <c r="AY73" s="193"/>
      <c r="AZ73" s="194"/>
      <c r="BA73" s="190"/>
      <c r="BB73" s="188"/>
      <c r="BC73" s="188"/>
      <c r="BD73" s="191"/>
      <c r="BE73" s="190"/>
      <c r="BF73" s="188"/>
      <c r="BG73" s="188"/>
      <c r="BH73" s="191"/>
      <c r="BI73" s="190"/>
      <c r="BJ73" s="188"/>
      <c r="BK73" s="188"/>
      <c r="BL73" s="195"/>
      <c r="BM73" s="242">
        <f t="shared" si="7"/>
        <v>4</v>
      </c>
      <c r="BN73" s="245">
        <f t="shared" si="8"/>
        <v>0</v>
      </c>
      <c r="BO73" s="196"/>
      <c r="BP73" s="196"/>
      <c r="BQ73" s="2" t="s">
        <v>351</v>
      </c>
    </row>
    <row r="74" spans="1:69" s="2" customFormat="1" hidden="1" x14ac:dyDescent="0.25">
      <c r="A74" s="219" t="s">
        <v>82</v>
      </c>
      <c r="B74" s="220" t="s">
        <v>91</v>
      </c>
      <c r="C74" s="221" t="s">
        <v>112</v>
      </c>
      <c r="D74" s="221" t="s">
        <v>96</v>
      </c>
      <c r="E74" s="230" t="s">
        <v>101</v>
      </c>
      <c r="F74" s="222" t="s">
        <v>56</v>
      </c>
      <c r="G74" s="223"/>
      <c r="H74" s="223" t="s">
        <v>140</v>
      </c>
      <c r="I74" s="224" t="s">
        <v>139</v>
      </c>
      <c r="J74" s="225" t="s">
        <v>30</v>
      </c>
      <c r="K74" s="226">
        <v>5</v>
      </c>
      <c r="L74" s="227">
        <v>4</v>
      </c>
      <c r="M74" s="228" t="s">
        <v>148</v>
      </c>
      <c r="N74" s="229">
        <v>4</v>
      </c>
      <c r="O74" s="223"/>
      <c r="P74" s="227"/>
      <c r="Q74" s="187"/>
      <c r="R74" s="188"/>
      <c r="S74" s="188"/>
      <c r="T74" s="189"/>
      <c r="U74" s="190"/>
      <c r="V74" s="188"/>
      <c r="W74" s="188"/>
      <c r="X74" s="191"/>
      <c r="Y74" s="190">
        <v>1</v>
      </c>
      <c r="Z74" s="188"/>
      <c r="AA74" s="188"/>
      <c r="AB74" s="191"/>
      <c r="AC74" s="190"/>
      <c r="AD74" s="188"/>
      <c r="AE74" s="188"/>
      <c r="AF74" s="191"/>
      <c r="AG74" s="192"/>
      <c r="AH74" s="193">
        <v>1</v>
      </c>
      <c r="AI74" s="193"/>
      <c r="AJ74" s="194"/>
      <c r="AK74" s="192"/>
      <c r="AL74" s="193"/>
      <c r="AM74" s="193">
        <v>1</v>
      </c>
      <c r="AN74" s="194">
        <v>1</v>
      </c>
      <c r="AO74" s="192"/>
      <c r="AP74" s="193"/>
      <c r="AQ74" s="193"/>
      <c r="AR74" s="194"/>
      <c r="AS74" s="192"/>
      <c r="AT74" s="193"/>
      <c r="AU74" s="193"/>
      <c r="AV74" s="194"/>
      <c r="AW74" s="192"/>
      <c r="AX74" s="193"/>
      <c r="AY74" s="193"/>
      <c r="AZ74" s="194"/>
      <c r="BA74" s="190"/>
      <c r="BB74" s="188"/>
      <c r="BC74" s="188"/>
      <c r="BD74" s="191"/>
      <c r="BE74" s="190"/>
      <c r="BF74" s="188"/>
      <c r="BG74" s="188"/>
      <c r="BH74" s="191"/>
      <c r="BI74" s="190"/>
      <c r="BJ74" s="188"/>
      <c r="BK74" s="188"/>
      <c r="BL74" s="195"/>
      <c r="BM74" s="242">
        <f t="shared" si="7"/>
        <v>4</v>
      </c>
      <c r="BN74" s="245">
        <f t="shared" si="8"/>
        <v>0</v>
      </c>
      <c r="BO74" s="196"/>
      <c r="BP74" s="196"/>
      <c r="BQ74" s="2" t="s">
        <v>247</v>
      </c>
    </row>
    <row r="75" spans="1:69" s="2" customFormat="1" hidden="1" x14ac:dyDescent="0.25">
      <c r="A75" s="219" t="s">
        <v>82</v>
      </c>
      <c r="B75" s="220" t="s">
        <v>91</v>
      </c>
      <c r="C75" s="221" t="s">
        <v>112</v>
      </c>
      <c r="D75" s="221" t="s">
        <v>96</v>
      </c>
      <c r="E75" s="230" t="s">
        <v>101</v>
      </c>
      <c r="F75" s="222" t="s">
        <v>56</v>
      </c>
      <c r="G75" s="223"/>
      <c r="H75" s="223" t="s">
        <v>140</v>
      </c>
      <c r="I75" s="224" t="s">
        <v>139</v>
      </c>
      <c r="J75" s="225" t="s">
        <v>33</v>
      </c>
      <c r="K75" s="226">
        <v>0</v>
      </c>
      <c r="L75" s="227">
        <v>1</v>
      </c>
      <c r="M75" s="228" t="s">
        <v>338</v>
      </c>
      <c r="N75" s="229" t="s">
        <v>249</v>
      </c>
      <c r="O75" s="223"/>
      <c r="P75" s="227"/>
      <c r="Q75" s="187"/>
      <c r="R75" s="188"/>
      <c r="S75" s="188"/>
      <c r="T75" s="189"/>
      <c r="U75" s="190"/>
      <c r="V75" s="188"/>
      <c r="W75" s="188"/>
      <c r="X75" s="191"/>
      <c r="Y75" s="190"/>
      <c r="Z75" s="188"/>
      <c r="AA75" s="188"/>
      <c r="AB75" s="191"/>
      <c r="AC75" s="190"/>
      <c r="AD75" s="188"/>
      <c r="AE75" s="188"/>
      <c r="AF75" s="191"/>
      <c r="AG75" s="192"/>
      <c r="AH75" s="193"/>
      <c r="AI75" s="193"/>
      <c r="AJ75" s="194"/>
      <c r="AK75" s="192"/>
      <c r="AL75" s="193"/>
      <c r="AM75" s="193"/>
      <c r="AN75" s="194"/>
      <c r="AO75" s="192"/>
      <c r="AP75" s="193"/>
      <c r="AQ75" s="193"/>
      <c r="AR75" s="194"/>
      <c r="AS75" s="192"/>
      <c r="AT75" s="193"/>
      <c r="AU75" s="193"/>
      <c r="AV75" s="194"/>
      <c r="AW75" s="192"/>
      <c r="AX75" s="193"/>
      <c r="AY75" s="193"/>
      <c r="AZ75" s="194"/>
      <c r="BA75" s="190">
        <v>1</v>
      </c>
      <c r="BB75" s="188"/>
      <c r="BC75" s="188"/>
      <c r="BD75" s="191"/>
      <c r="BE75" s="190"/>
      <c r="BF75" s="188"/>
      <c r="BG75" s="188"/>
      <c r="BH75" s="191"/>
      <c r="BI75" s="190"/>
      <c r="BJ75" s="188"/>
      <c r="BK75" s="188"/>
      <c r="BL75" s="195"/>
      <c r="BM75" s="242"/>
      <c r="BN75" s="245"/>
      <c r="BO75" s="196"/>
      <c r="BP75" s="196"/>
    </row>
    <row r="76" spans="1:69" s="2" customFormat="1" hidden="1" x14ac:dyDescent="0.25">
      <c r="A76" s="219" t="s">
        <v>82</v>
      </c>
      <c r="B76" s="220" t="s">
        <v>91</v>
      </c>
      <c r="C76" s="221" t="s">
        <v>112</v>
      </c>
      <c r="D76" s="221" t="s">
        <v>96</v>
      </c>
      <c r="E76" s="230" t="s">
        <v>101</v>
      </c>
      <c r="F76" s="222" t="s">
        <v>56</v>
      </c>
      <c r="G76" s="223"/>
      <c r="H76" s="223" t="s">
        <v>140</v>
      </c>
      <c r="I76" s="224" t="s">
        <v>139</v>
      </c>
      <c r="J76" s="225" t="s">
        <v>166</v>
      </c>
      <c r="K76" s="226">
        <v>5</v>
      </c>
      <c r="L76" s="227">
        <v>5</v>
      </c>
      <c r="M76" s="228" t="s">
        <v>148</v>
      </c>
      <c r="N76" s="229">
        <v>4</v>
      </c>
      <c r="O76" s="223"/>
      <c r="P76" s="227"/>
      <c r="Q76" s="187"/>
      <c r="R76" s="188"/>
      <c r="S76" s="188"/>
      <c r="T76" s="189"/>
      <c r="U76" s="190"/>
      <c r="V76" s="188"/>
      <c r="W76" s="188"/>
      <c r="X76" s="191"/>
      <c r="Y76" s="190">
        <v>1</v>
      </c>
      <c r="Z76" s="188"/>
      <c r="AA76" s="188"/>
      <c r="AB76" s="191"/>
      <c r="AC76" s="190"/>
      <c r="AD76" s="188"/>
      <c r="AE76" s="188"/>
      <c r="AF76" s="191"/>
      <c r="AG76" s="192"/>
      <c r="AH76" s="193">
        <v>1</v>
      </c>
      <c r="AI76" s="193"/>
      <c r="AJ76" s="194"/>
      <c r="AK76" s="192"/>
      <c r="AL76" s="193"/>
      <c r="AM76" s="193">
        <v>1</v>
      </c>
      <c r="AN76" s="194">
        <v>1</v>
      </c>
      <c r="AO76" s="192"/>
      <c r="AP76" s="193"/>
      <c r="AQ76" s="193"/>
      <c r="AR76" s="194"/>
      <c r="AS76" s="192"/>
      <c r="AT76" s="193"/>
      <c r="AU76" s="193"/>
      <c r="AV76" s="194"/>
      <c r="AW76" s="192"/>
      <c r="AX76" s="193"/>
      <c r="AY76" s="193"/>
      <c r="AZ76" s="194"/>
      <c r="BA76" s="190">
        <v>1</v>
      </c>
      <c r="BB76" s="188"/>
      <c r="BC76" s="188"/>
      <c r="BD76" s="191"/>
      <c r="BE76" s="190"/>
      <c r="BF76" s="188"/>
      <c r="BG76" s="188"/>
      <c r="BH76" s="191"/>
      <c r="BI76" s="190"/>
      <c r="BJ76" s="188"/>
      <c r="BK76" s="188"/>
      <c r="BL76" s="195"/>
      <c r="BM76" s="242">
        <f t="shared" si="7"/>
        <v>5</v>
      </c>
      <c r="BN76" s="245">
        <f t="shared" si="8"/>
        <v>0</v>
      </c>
      <c r="BO76" s="196"/>
      <c r="BP76" s="196"/>
      <c r="BQ76" s="2" t="s">
        <v>247</v>
      </c>
    </row>
    <row r="77" spans="1:69" s="2" customFormat="1" hidden="1" x14ac:dyDescent="0.25">
      <c r="A77" s="219" t="s">
        <v>82</v>
      </c>
      <c r="B77" s="220" t="s">
        <v>91</v>
      </c>
      <c r="C77" s="221" t="s">
        <v>112</v>
      </c>
      <c r="D77" s="221" t="s">
        <v>96</v>
      </c>
      <c r="E77" s="230" t="s">
        <v>101</v>
      </c>
      <c r="F77" s="222" t="s">
        <v>56</v>
      </c>
      <c r="G77" s="223"/>
      <c r="H77" s="223" t="s">
        <v>140</v>
      </c>
      <c r="I77" s="224" t="s">
        <v>139</v>
      </c>
      <c r="J77" s="225" t="s">
        <v>39</v>
      </c>
      <c r="K77" s="226">
        <v>1</v>
      </c>
      <c r="L77" s="227">
        <v>1</v>
      </c>
      <c r="M77" s="228" t="s">
        <v>147</v>
      </c>
      <c r="N77" s="229">
        <v>1</v>
      </c>
      <c r="O77" s="223"/>
      <c r="P77" s="227"/>
      <c r="Q77" s="187"/>
      <c r="R77" s="188"/>
      <c r="S77" s="188"/>
      <c r="T77" s="189"/>
      <c r="U77" s="190"/>
      <c r="V77" s="188"/>
      <c r="W77" s="188"/>
      <c r="X77" s="191"/>
      <c r="Y77" s="190"/>
      <c r="Z77" s="188"/>
      <c r="AA77" s="188"/>
      <c r="AB77" s="191"/>
      <c r="AC77" s="190"/>
      <c r="AD77" s="188"/>
      <c r="AE77" s="188"/>
      <c r="AF77" s="191"/>
      <c r="AG77" s="192"/>
      <c r="AH77" s="193">
        <v>1</v>
      </c>
      <c r="AI77" s="193"/>
      <c r="AJ77" s="194"/>
      <c r="AK77" s="192"/>
      <c r="AL77" s="193"/>
      <c r="AM77" s="193"/>
      <c r="AN77" s="194"/>
      <c r="AO77" s="192"/>
      <c r="AP77" s="193"/>
      <c r="AQ77" s="193"/>
      <c r="AR77" s="194"/>
      <c r="AS77" s="192"/>
      <c r="AT77" s="193"/>
      <c r="AU77" s="193"/>
      <c r="AV77" s="194"/>
      <c r="AW77" s="192"/>
      <c r="AX77" s="193"/>
      <c r="AY77" s="193"/>
      <c r="AZ77" s="194"/>
      <c r="BA77" s="190"/>
      <c r="BB77" s="188"/>
      <c r="BC77" s="188"/>
      <c r="BD77" s="191"/>
      <c r="BE77" s="190"/>
      <c r="BF77" s="188"/>
      <c r="BG77" s="188"/>
      <c r="BH77" s="191"/>
      <c r="BI77" s="190"/>
      <c r="BJ77" s="188"/>
      <c r="BK77" s="188"/>
      <c r="BL77" s="195"/>
      <c r="BM77" s="242">
        <f t="shared" si="7"/>
        <v>1</v>
      </c>
      <c r="BN77" s="245">
        <f t="shared" si="8"/>
        <v>0</v>
      </c>
      <c r="BO77" s="196"/>
      <c r="BP77" s="196"/>
      <c r="BQ77" s="2" t="s">
        <v>247</v>
      </c>
    </row>
    <row r="78" spans="1:69" s="2" customFormat="1" hidden="1" x14ac:dyDescent="0.25">
      <c r="A78" s="219" t="s">
        <v>82</v>
      </c>
      <c r="B78" s="220" t="s">
        <v>91</v>
      </c>
      <c r="C78" s="221" t="s">
        <v>112</v>
      </c>
      <c r="D78" s="221" t="s">
        <v>96</v>
      </c>
      <c r="E78" s="230" t="s">
        <v>101</v>
      </c>
      <c r="F78" s="222" t="s">
        <v>56</v>
      </c>
      <c r="G78" s="223"/>
      <c r="H78" s="223" t="s">
        <v>140</v>
      </c>
      <c r="I78" s="224" t="s">
        <v>139</v>
      </c>
      <c r="J78" s="225" t="s">
        <v>250</v>
      </c>
      <c r="K78" s="226">
        <v>4</v>
      </c>
      <c r="L78" s="227">
        <v>4</v>
      </c>
      <c r="M78" s="228" t="s">
        <v>253</v>
      </c>
      <c r="N78" s="229" t="s">
        <v>249</v>
      </c>
      <c r="O78" s="223" t="s">
        <v>254</v>
      </c>
      <c r="P78" s="227"/>
      <c r="Q78" s="187"/>
      <c r="R78" s="188"/>
      <c r="S78" s="188"/>
      <c r="T78" s="189"/>
      <c r="U78" s="190"/>
      <c r="V78" s="188"/>
      <c r="W78" s="188"/>
      <c r="X78" s="191"/>
      <c r="Y78" s="190"/>
      <c r="Z78" s="188"/>
      <c r="AA78" s="188"/>
      <c r="AB78" s="191"/>
      <c r="AC78" s="190"/>
      <c r="AD78" s="188"/>
      <c r="AE78" s="188"/>
      <c r="AF78" s="191"/>
      <c r="AG78" s="192"/>
      <c r="AH78" s="193">
        <v>4</v>
      </c>
      <c r="AI78" s="193"/>
      <c r="AJ78" s="194"/>
      <c r="AK78" s="192"/>
      <c r="AL78" s="193"/>
      <c r="AM78" s="193"/>
      <c r="AN78" s="194"/>
      <c r="AO78" s="192"/>
      <c r="AP78" s="193"/>
      <c r="AQ78" s="193"/>
      <c r="AR78" s="194"/>
      <c r="AS78" s="192"/>
      <c r="AT78" s="193"/>
      <c r="AU78" s="193"/>
      <c r="AV78" s="194"/>
      <c r="AW78" s="192"/>
      <c r="AX78" s="193"/>
      <c r="AY78" s="193"/>
      <c r="AZ78" s="194"/>
      <c r="BA78" s="190"/>
      <c r="BB78" s="188"/>
      <c r="BC78" s="188"/>
      <c r="BD78" s="191"/>
      <c r="BE78" s="190"/>
      <c r="BF78" s="188"/>
      <c r="BG78" s="188"/>
      <c r="BH78" s="191"/>
      <c r="BI78" s="190"/>
      <c r="BJ78" s="188"/>
      <c r="BK78" s="188"/>
      <c r="BL78" s="195"/>
      <c r="BM78" s="242">
        <f t="shared" si="7"/>
        <v>4</v>
      </c>
      <c r="BN78" s="245">
        <f t="shared" si="8"/>
        <v>0</v>
      </c>
      <c r="BO78" s="196"/>
      <c r="BP78" s="196"/>
      <c r="BQ78" s="2" t="s">
        <v>351</v>
      </c>
    </row>
    <row r="79" spans="1:69" s="2" customFormat="1" hidden="1" x14ac:dyDescent="0.25">
      <c r="A79" s="219" t="s">
        <v>82</v>
      </c>
      <c r="B79" s="220" t="s">
        <v>91</v>
      </c>
      <c r="C79" s="221" t="s">
        <v>113</v>
      </c>
      <c r="D79" s="221" t="s">
        <v>96</v>
      </c>
      <c r="E79" s="230" t="s">
        <v>101</v>
      </c>
      <c r="F79" s="222" t="s">
        <v>57</v>
      </c>
      <c r="G79" s="223"/>
      <c r="H79" s="223" t="s">
        <v>140</v>
      </c>
      <c r="I79" s="224" t="s">
        <v>139</v>
      </c>
      <c r="J79" s="225" t="s">
        <v>30</v>
      </c>
      <c r="K79" s="226">
        <v>5</v>
      </c>
      <c r="L79" s="227">
        <v>5</v>
      </c>
      <c r="M79" s="228" t="s">
        <v>148</v>
      </c>
      <c r="N79" s="229">
        <v>4</v>
      </c>
      <c r="O79" s="223"/>
      <c r="P79" s="227"/>
      <c r="Q79" s="187"/>
      <c r="R79" s="188"/>
      <c r="S79" s="188"/>
      <c r="T79" s="189"/>
      <c r="U79" s="190"/>
      <c r="V79" s="188"/>
      <c r="W79" s="188"/>
      <c r="X79" s="191"/>
      <c r="Y79" s="190">
        <v>1</v>
      </c>
      <c r="Z79" s="188"/>
      <c r="AA79" s="188"/>
      <c r="AB79" s="191"/>
      <c r="AC79" s="190"/>
      <c r="AD79" s="188"/>
      <c r="AE79" s="188"/>
      <c r="AF79" s="191"/>
      <c r="AG79" s="192"/>
      <c r="AH79" s="193">
        <v>1</v>
      </c>
      <c r="AI79" s="193"/>
      <c r="AJ79" s="194"/>
      <c r="AK79" s="192"/>
      <c r="AL79" s="193"/>
      <c r="AM79" s="193">
        <v>1</v>
      </c>
      <c r="AN79" s="194">
        <v>1</v>
      </c>
      <c r="AO79" s="192"/>
      <c r="AP79" s="193"/>
      <c r="AQ79" s="193"/>
      <c r="AR79" s="194"/>
      <c r="AS79" s="192"/>
      <c r="AT79" s="193">
        <v>1</v>
      </c>
      <c r="AU79" s="193"/>
      <c r="AV79" s="194"/>
      <c r="AW79" s="192"/>
      <c r="AX79" s="193"/>
      <c r="AY79" s="193"/>
      <c r="AZ79" s="194"/>
      <c r="BA79" s="190"/>
      <c r="BB79" s="188"/>
      <c r="BC79" s="188"/>
      <c r="BD79" s="191"/>
      <c r="BE79" s="190"/>
      <c r="BF79" s="188"/>
      <c r="BG79" s="188"/>
      <c r="BH79" s="191"/>
      <c r="BI79" s="190"/>
      <c r="BJ79" s="188"/>
      <c r="BK79" s="188"/>
      <c r="BL79" s="195"/>
      <c r="BM79" s="242">
        <f t="shared" si="7"/>
        <v>5</v>
      </c>
      <c r="BN79" s="245">
        <f t="shared" si="8"/>
        <v>0</v>
      </c>
      <c r="BO79" s="196"/>
      <c r="BP79" s="196"/>
      <c r="BQ79" s="2" t="s">
        <v>247</v>
      </c>
    </row>
    <row r="80" spans="1:69" s="2" customFormat="1" hidden="1" x14ac:dyDescent="0.25">
      <c r="A80" s="219" t="s">
        <v>82</v>
      </c>
      <c r="B80" s="220" t="s">
        <v>91</v>
      </c>
      <c r="C80" s="221" t="s">
        <v>113</v>
      </c>
      <c r="D80" s="221" t="s">
        <v>96</v>
      </c>
      <c r="E80" s="230" t="s">
        <v>101</v>
      </c>
      <c r="F80" s="222" t="s">
        <v>57</v>
      </c>
      <c r="G80" s="223"/>
      <c r="H80" s="223" t="s">
        <v>140</v>
      </c>
      <c r="I80" s="224" t="s">
        <v>139</v>
      </c>
      <c r="J80" s="225" t="s">
        <v>39</v>
      </c>
      <c r="K80" s="226">
        <v>1</v>
      </c>
      <c r="L80" s="227">
        <v>1</v>
      </c>
      <c r="M80" s="228" t="s">
        <v>151</v>
      </c>
      <c r="N80" s="229">
        <v>1</v>
      </c>
      <c r="O80" s="223"/>
      <c r="P80" s="227"/>
      <c r="Q80" s="187"/>
      <c r="R80" s="188"/>
      <c r="S80" s="188"/>
      <c r="T80" s="189"/>
      <c r="U80" s="190"/>
      <c r="V80" s="188"/>
      <c r="W80" s="188"/>
      <c r="X80" s="191"/>
      <c r="Y80" s="190"/>
      <c r="Z80" s="188"/>
      <c r="AA80" s="188"/>
      <c r="AB80" s="191"/>
      <c r="AC80" s="190"/>
      <c r="AD80" s="188"/>
      <c r="AE80" s="188"/>
      <c r="AF80" s="191"/>
      <c r="AG80" s="192"/>
      <c r="AH80" s="193">
        <v>1</v>
      </c>
      <c r="AI80" s="193"/>
      <c r="AJ80" s="194"/>
      <c r="AK80" s="192"/>
      <c r="AL80" s="193"/>
      <c r="AM80" s="193"/>
      <c r="AN80" s="194"/>
      <c r="AO80" s="192"/>
      <c r="AP80" s="193"/>
      <c r="AQ80" s="193"/>
      <c r="AR80" s="194"/>
      <c r="AS80" s="192"/>
      <c r="AT80" s="193"/>
      <c r="AU80" s="193"/>
      <c r="AV80" s="194"/>
      <c r="AW80" s="192"/>
      <c r="AX80" s="193"/>
      <c r="AY80" s="193"/>
      <c r="AZ80" s="194"/>
      <c r="BA80" s="190"/>
      <c r="BB80" s="188"/>
      <c r="BC80" s="188"/>
      <c r="BD80" s="191"/>
      <c r="BE80" s="190"/>
      <c r="BF80" s="188"/>
      <c r="BG80" s="188"/>
      <c r="BH80" s="191"/>
      <c r="BI80" s="190"/>
      <c r="BJ80" s="188"/>
      <c r="BK80" s="188"/>
      <c r="BL80" s="195"/>
      <c r="BM80" s="242">
        <f t="shared" si="7"/>
        <v>1</v>
      </c>
      <c r="BN80" s="245">
        <f t="shared" si="8"/>
        <v>0</v>
      </c>
      <c r="BO80" s="196"/>
      <c r="BP80" s="196"/>
      <c r="BQ80" s="2" t="s">
        <v>247</v>
      </c>
    </row>
    <row r="81" spans="1:69" s="2" customFormat="1" hidden="1" x14ac:dyDescent="0.25">
      <c r="A81" s="219" t="s">
        <v>82</v>
      </c>
      <c r="B81" s="220" t="s">
        <v>91</v>
      </c>
      <c r="C81" s="221" t="s">
        <v>113</v>
      </c>
      <c r="D81" s="221" t="s">
        <v>96</v>
      </c>
      <c r="E81" s="230" t="s">
        <v>101</v>
      </c>
      <c r="F81" s="222" t="s">
        <v>57</v>
      </c>
      <c r="G81" s="223"/>
      <c r="H81" s="223" t="s">
        <v>140</v>
      </c>
      <c r="I81" s="224" t="s">
        <v>139</v>
      </c>
      <c r="J81" s="225" t="s">
        <v>166</v>
      </c>
      <c r="K81" s="226">
        <v>5</v>
      </c>
      <c r="L81" s="227">
        <v>5</v>
      </c>
      <c r="M81" s="228" t="s">
        <v>148</v>
      </c>
      <c r="N81" s="229">
        <v>4</v>
      </c>
      <c r="O81" s="223"/>
      <c r="P81" s="227"/>
      <c r="Q81" s="187"/>
      <c r="R81" s="188"/>
      <c r="S81" s="188"/>
      <c r="T81" s="189"/>
      <c r="U81" s="190"/>
      <c r="V81" s="188"/>
      <c r="W81" s="188"/>
      <c r="X81" s="191"/>
      <c r="Y81" s="190">
        <v>1</v>
      </c>
      <c r="Z81" s="188"/>
      <c r="AA81" s="188"/>
      <c r="AB81" s="191"/>
      <c r="AC81" s="190"/>
      <c r="AD81" s="188"/>
      <c r="AE81" s="188"/>
      <c r="AF81" s="191"/>
      <c r="AG81" s="192"/>
      <c r="AH81" s="193">
        <v>1</v>
      </c>
      <c r="AI81" s="193"/>
      <c r="AJ81" s="194"/>
      <c r="AK81" s="192"/>
      <c r="AL81" s="193"/>
      <c r="AM81" s="193">
        <v>1</v>
      </c>
      <c r="AN81" s="194">
        <v>1</v>
      </c>
      <c r="AO81" s="192"/>
      <c r="AP81" s="193"/>
      <c r="AQ81" s="193"/>
      <c r="AR81" s="194"/>
      <c r="AS81" s="192"/>
      <c r="AT81" s="193">
        <v>1</v>
      </c>
      <c r="AU81" s="193"/>
      <c r="AV81" s="194"/>
      <c r="AW81" s="192"/>
      <c r="AX81" s="193"/>
      <c r="AY81" s="193"/>
      <c r="AZ81" s="194"/>
      <c r="BA81" s="190"/>
      <c r="BB81" s="188"/>
      <c r="BC81" s="188"/>
      <c r="BD81" s="191"/>
      <c r="BE81" s="190"/>
      <c r="BF81" s="188"/>
      <c r="BG81" s="188"/>
      <c r="BH81" s="191"/>
      <c r="BI81" s="190"/>
      <c r="BJ81" s="188"/>
      <c r="BK81" s="188"/>
      <c r="BL81" s="195"/>
      <c r="BM81" s="242">
        <f t="shared" si="7"/>
        <v>5</v>
      </c>
      <c r="BN81" s="245">
        <f t="shared" si="8"/>
        <v>0</v>
      </c>
      <c r="BO81" s="196"/>
      <c r="BP81" s="196"/>
      <c r="BQ81" s="2" t="s">
        <v>247</v>
      </c>
    </row>
    <row r="82" spans="1:69" s="2" customFormat="1" hidden="1" x14ac:dyDescent="0.25">
      <c r="A82" s="219" t="s">
        <v>82</v>
      </c>
      <c r="B82" s="220" t="s">
        <v>91</v>
      </c>
      <c r="C82" s="221" t="s">
        <v>113</v>
      </c>
      <c r="D82" s="221" t="s">
        <v>96</v>
      </c>
      <c r="E82" s="230" t="s">
        <v>101</v>
      </c>
      <c r="F82" s="222" t="s">
        <v>57</v>
      </c>
      <c r="G82" s="223"/>
      <c r="H82" s="223" t="s">
        <v>140</v>
      </c>
      <c r="I82" s="224" t="s">
        <v>139</v>
      </c>
      <c r="J82" s="225" t="s">
        <v>250</v>
      </c>
      <c r="K82" s="226">
        <v>4</v>
      </c>
      <c r="L82" s="227">
        <v>4</v>
      </c>
      <c r="M82" s="228" t="s">
        <v>253</v>
      </c>
      <c r="N82" s="229" t="s">
        <v>249</v>
      </c>
      <c r="O82" s="223" t="s">
        <v>254</v>
      </c>
      <c r="P82" s="227"/>
      <c r="Q82" s="187"/>
      <c r="R82" s="188"/>
      <c r="S82" s="188"/>
      <c r="T82" s="189"/>
      <c r="U82" s="190"/>
      <c r="V82" s="188"/>
      <c r="W82" s="188"/>
      <c r="X82" s="191"/>
      <c r="Y82" s="190"/>
      <c r="Z82" s="188"/>
      <c r="AA82" s="188"/>
      <c r="AB82" s="191"/>
      <c r="AC82" s="190"/>
      <c r="AD82" s="188"/>
      <c r="AE82" s="188"/>
      <c r="AF82" s="191"/>
      <c r="AG82" s="192"/>
      <c r="AH82" s="193">
        <v>4</v>
      </c>
      <c r="AI82" s="193"/>
      <c r="AJ82" s="194"/>
      <c r="AK82" s="192"/>
      <c r="AL82" s="193"/>
      <c r="AM82" s="193"/>
      <c r="AN82" s="194"/>
      <c r="AO82" s="192"/>
      <c r="AP82" s="193"/>
      <c r="AQ82" s="193"/>
      <c r="AR82" s="194"/>
      <c r="AS82" s="192"/>
      <c r="AT82" s="193"/>
      <c r="AU82" s="193"/>
      <c r="AV82" s="194"/>
      <c r="AW82" s="192"/>
      <c r="AX82" s="193"/>
      <c r="AY82" s="193"/>
      <c r="AZ82" s="194"/>
      <c r="BA82" s="190"/>
      <c r="BB82" s="188"/>
      <c r="BC82" s="188"/>
      <c r="BD82" s="191"/>
      <c r="BE82" s="190"/>
      <c r="BF82" s="188"/>
      <c r="BG82" s="188"/>
      <c r="BH82" s="191"/>
      <c r="BI82" s="190"/>
      <c r="BJ82" s="188"/>
      <c r="BK82" s="188"/>
      <c r="BL82" s="195"/>
      <c r="BM82" s="242">
        <f t="shared" si="7"/>
        <v>4</v>
      </c>
      <c r="BN82" s="245">
        <f t="shared" si="8"/>
        <v>0</v>
      </c>
      <c r="BO82" s="196"/>
      <c r="BP82" s="196"/>
      <c r="BQ82" s="2" t="s">
        <v>351</v>
      </c>
    </row>
    <row r="83" spans="1:69" s="2" customFormat="1" hidden="1" x14ac:dyDescent="0.25">
      <c r="A83" s="219" t="s">
        <v>82</v>
      </c>
      <c r="B83" s="220" t="s">
        <v>91</v>
      </c>
      <c r="C83" s="221" t="s">
        <v>114</v>
      </c>
      <c r="D83" s="221" t="s">
        <v>96</v>
      </c>
      <c r="E83" s="230" t="s">
        <v>101</v>
      </c>
      <c r="F83" s="222" t="s">
        <v>58</v>
      </c>
      <c r="G83" s="223"/>
      <c r="H83" s="223" t="s">
        <v>140</v>
      </c>
      <c r="I83" s="224" t="s">
        <v>139</v>
      </c>
      <c r="J83" s="225" t="s">
        <v>30</v>
      </c>
      <c r="K83" s="226">
        <v>5</v>
      </c>
      <c r="L83" s="227">
        <v>5</v>
      </c>
      <c r="M83" s="228" t="s">
        <v>148</v>
      </c>
      <c r="N83" s="229">
        <v>4</v>
      </c>
      <c r="O83" s="223"/>
      <c r="P83" s="227"/>
      <c r="Q83" s="187"/>
      <c r="R83" s="188"/>
      <c r="S83" s="188"/>
      <c r="T83" s="189"/>
      <c r="U83" s="190"/>
      <c r="V83" s="188"/>
      <c r="W83" s="188"/>
      <c r="X83" s="191"/>
      <c r="Y83" s="190">
        <v>1</v>
      </c>
      <c r="Z83" s="188"/>
      <c r="AA83" s="188"/>
      <c r="AB83" s="191"/>
      <c r="AC83" s="190"/>
      <c r="AD83" s="188"/>
      <c r="AE83" s="188"/>
      <c r="AF83" s="191"/>
      <c r="AG83" s="192"/>
      <c r="AH83" s="193">
        <v>1</v>
      </c>
      <c r="AI83" s="193"/>
      <c r="AJ83" s="194"/>
      <c r="AK83" s="192"/>
      <c r="AL83" s="193"/>
      <c r="AM83" s="193">
        <v>1</v>
      </c>
      <c r="AN83" s="194">
        <v>1</v>
      </c>
      <c r="AO83" s="192"/>
      <c r="AP83" s="193"/>
      <c r="AQ83" s="193"/>
      <c r="AR83" s="194"/>
      <c r="AS83" s="192"/>
      <c r="AT83" s="193">
        <v>1</v>
      </c>
      <c r="AU83" s="193"/>
      <c r="AV83" s="194"/>
      <c r="AW83" s="192"/>
      <c r="AX83" s="193"/>
      <c r="AY83" s="193"/>
      <c r="AZ83" s="194"/>
      <c r="BA83" s="190"/>
      <c r="BB83" s="188"/>
      <c r="BC83" s="188"/>
      <c r="BD83" s="191"/>
      <c r="BE83" s="190"/>
      <c r="BF83" s="188"/>
      <c r="BG83" s="188"/>
      <c r="BH83" s="191"/>
      <c r="BI83" s="190"/>
      <c r="BJ83" s="188"/>
      <c r="BK83" s="188"/>
      <c r="BL83" s="195"/>
      <c r="BM83" s="242">
        <f t="shared" si="7"/>
        <v>5</v>
      </c>
      <c r="BN83" s="245">
        <f t="shared" si="8"/>
        <v>0</v>
      </c>
      <c r="BO83" s="196"/>
      <c r="BP83" s="196"/>
      <c r="BQ83" s="2" t="s">
        <v>247</v>
      </c>
    </row>
    <row r="84" spans="1:69" s="2" customFormat="1" hidden="1" x14ac:dyDescent="0.25">
      <c r="A84" s="219" t="s">
        <v>82</v>
      </c>
      <c r="B84" s="220" t="s">
        <v>91</v>
      </c>
      <c r="C84" s="221" t="s">
        <v>114</v>
      </c>
      <c r="D84" s="221" t="s">
        <v>96</v>
      </c>
      <c r="E84" s="230" t="s">
        <v>101</v>
      </c>
      <c r="F84" s="222" t="s">
        <v>58</v>
      </c>
      <c r="G84" s="223"/>
      <c r="H84" s="223" t="s">
        <v>140</v>
      </c>
      <c r="I84" s="224" t="s">
        <v>139</v>
      </c>
      <c r="J84" s="225" t="s">
        <v>166</v>
      </c>
      <c r="K84" s="226">
        <v>5</v>
      </c>
      <c r="L84" s="227">
        <v>5</v>
      </c>
      <c r="M84" s="228" t="s">
        <v>148</v>
      </c>
      <c r="N84" s="229">
        <v>4</v>
      </c>
      <c r="O84" s="223"/>
      <c r="P84" s="227"/>
      <c r="Q84" s="187"/>
      <c r="R84" s="188"/>
      <c r="S84" s="188"/>
      <c r="T84" s="189"/>
      <c r="U84" s="190"/>
      <c r="V84" s="188"/>
      <c r="W84" s="188"/>
      <c r="X84" s="191"/>
      <c r="Y84" s="190">
        <v>1</v>
      </c>
      <c r="Z84" s="188"/>
      <c r="AA84" s="188"/>
      <c r="AB84" s="191"/>
      <c r="AC84" s="190"/>
      <c r="AD84" s="188"/>
      <c r="AE84" s="188"/>
      <c r="AF84" s="191"/>
      <c r="AG84" s="192"/>
      <c r="AH84" s="193">
        <v>1</v>
      </c>
      <c r="AI84" s="193"/>
      <c r="AJ84" s="194"/>
      <c r="AK84" s="192"/>
      <c r="AL84" s="193"/>
      <c r="AM84" s="193">
        <v>1</v>
      </c>
      <c r="AN84" s="194">
        <v>1</v>
      </c>
      <c r="AO84" s="192"/>
      <c r="AP84" s="193"/>
      <c r="AQ84" s="193"/>
      <c r="AR84" s="194"/>
      <c r="AS84" s="192"/>
      <c r="AT84" s="193">
        <v>1</v>
      </c>
      <c r="AU84" s="193"/>
      <c r="AV84" s="194"/>
      <c r="AW84" s="192"/>
      <c r="AX84" s="193"/>
      <c r="AY84" s="193"/>
      <c r="AZ84" s="194"/>
      <c r="BA84" s="190"/>
      <c r="BB84" s="188"/>
      <c r="BC84" s="188"/>
      <c r="BD84" s="191"/>
      <c r="BE84" s="190"/>
      <c r="BF84" s="188"/>
      <c r="BG84" s="188"/>
      <c r="BH84" s="191"/>
      <c r="BI84" s="190"/>
      <c r="BJ84" s="188"/>
      <c r="BK84" s="188"/>
      <c r="BL84" s="195"/>
      <c r="BM84" s="242">
        <f t="shared" si="7"/>
        <v>5</v>
      </c>
      <c r="BN84" s="245">
        <f t="shared" si="8"/>
        <v>0</v>
      </c>
      <c r="BO84" s="196"/>
      <c r="BP84" s="196"/>
      <c r="BQ84" s="2" t="s">
        <v>247</v>
      </c>
    </row>
    <row r="85" spans="1:69" s="2" customFormat="1" hidden="1" x14ac:dyDescent="0.25">
      <c r="A85" s="219" t="s">
        <v>82</v>
      </c>
      <c r="B85" s="220" t="s">
        <v>91</v>
      </c>
      <c r="C85" s="221" t="s">
        <v>114</v>
      </c>
      <c r="D85" s="221" t="s">
        <v>96</v>
      </c>
      <c r="E85" s="230" t="s">
        <v>101</v>
      </c>
      <c r="F85" s="222" t="s">
        <v>58</v>
      </c>
      <c r="G85" s="223"/>
      <c r="H85" s="223" t="s">
        <v>140</v>
      </c>
      <c r="I85" s="224" t="s">
        <v>139</v>
      </c>
      <c r="J85" s="225" t="s">
        <v>250</v>
      </c>
      <c r="K85" s="226">
        <v>4</v>
      </c>
      <c r="L85" s="227">
        <v>4</v>
      </c>
      <c r="M85" s="228" t="s">
        <v>253</v>
      </c>
      <c r="N85" s="229" t="s">
        <v>249</v>
      </c>
      <c r="O85" s="223" t="s">
        <v>254</v>
      </c>
      <c r="P85" s="227"/>
      <c r="Q85" s="187"/>
      <c r="R85" s="188"/>
      <c r="S85" s="188"/>
      <c r="T85" s="189"/>
      <c r="U85" s="190"/>
      <c r="V85" s="188"/>
      <c r="W85" s="188"/>
      <c r="X85" s="191"/>
      <c r="Y85" s="190"/>
      <c r="Z85" s="188"/>
      <c r="AA85" s="188"/>
      <c r="AB85" s="191"/>
      <c r="AC85" s="190"/>
      <c r="AD85" s="188"/>
      <c r="AE85" s="188"/>
      <c r="AF85" s="191"/>
      <c r="AG85" s="192"/>
      <c r="AH85" s="193">
        <v>4</v>
      </c>
      <c r="AI85" s="193"/>
      <c r="AJ85" s="194"/>
      <c r="AK85" s="192"/>
      <c r="AL85" s="193"/>
      <c r="AM85" s="193"/>
      <c r="AN85" s="194"/>
      <c r="AO85" s="192"/>
      <c r="AP85" s="193"/>
      <c r="AQ85" s="193"/>
      <c r="AR85" s="194"/>
      <c r="AS85" s="192"/>
      <c r="AT85" s="193"/>
      <c r="AU85" s="193"/>
      <c r="AV85" s="194"/>
      <c r="AW85" s="192"/>
      <c r="AX85" s="193"/>
      <c r="AY85" s="193"/>
      <c r="AZ85" s="194"/>
      <c r="BA85" s="190"/>
      <c r="BB85" s="188"/>
      <c r="BC85" s="188"/>
      <c r="BD85" s="191"/>
      <c r="BE85" s="190"/>
      <c r="BF85" s="188"/>
      <c r="BG85" s="188"/>
      <c r="BH85" s="191"/>
      <c r="BI85" s="190"/>
      <c r="BJ85" s="188"/>
      <c r="BK85" s="188"/>
      <c r="BL85" s="195"/>
      <c r="BM85" s="242">
        <f t="shared" si="7"/>
        <v>4</v>
      </c>
      <c r="BN85" s="245">
        <f t="shared" si="8"/>
        <v>0</v>
      </c>
      <c r="BO85" s="196"/>
      <c r="BP85" s="196"/>
      <c r="BQ85" s="2" t="s">
        <v>351</v>
      </c>
    </row>
    <row r="86" spans="1:69" s="2" customFormat="1" hidden="1" x14ac:dyDescent="0.25">
      <c r="A86" s="219" t="s">
        <v>82</v>
      </c>
      <c r="B86" s="220" t="s">
        <v>91</v>
      </c>
      <c r="C86" s="221" t="s">
        <v>88</v>
      </c>
      <c r="D86" s="221" t="s">
        <v>96</v>
      </c>
      <c r="E86" s="230" t="s">
        <v>101</v>
      </c>
      <c r="F86" s="222" t="s">
        <v>59</v>
      </c>
      <c r="G86" s="223"/>
      <c r="H86" s="223" t="s">
        <v>138</v>
      </c>
      <c r="I86" s="224" t="s">
        <v>139</v>
      </c>
      <c r="J86" s="225" t="s">
        <v>33</v>
      </c>
      <c r="K86" s="226">
        <v>2</v>
      </c>
      <c r="L86" s="227">
        <v>5</v>
      </c>
      <c r="M86" s="228" t="s">
        <v>147</v>
      </c>
      <c r="N86" s="229">
        <v>4</v>
      </c>
      <c r="O86" s="223"/>
      <c r="P86" s="227"/>
      <c r="Q86" s="187"/>
      <c r="R86" s="188"/>
      <c r="S86" s="188"/>
      <c r="T86" s="189">
        <v>1</v>
      </c>
      <c r="U86" s="190"/>
      <c r="V86" s="188"/>
      <c r="W86" s="188"/>
      <c r="X86" s="191"/>
      <c r="Y86" s="190"/>
      <c r="Z86" s="188"/>
      <c r="AA86" s="188"/>
      <c r="AB86" s="191">
        <v>1</v>
      </c>
      <c r="AC86" s="190"/>
      <c r="AD86" s="188"/>
      <c r="AE86" s="188">
        <v>1</v>
      </c>
      <c r="AF86" s="191"/>
      <c r="AG86" s="192"/>
      <c r="AH86" s="193"/>
      <c r="AI86" s="193"/>
      <c r="AJ86" s="194"/>
      <c r="AK86" s="192"/>
      <c r="AL86" s="193"/>
      <c r="AM86" s="193"/>
      <c r="AN86" s="194">
        <v>1</v>
      </c>
      <c r="AO86" s="192"/>
      <c r="AP86" s="193"/>
      <c r="AQ86" s="193"/>
      <c r="AR86" s="194"/>
      <c r="AS86" s="192"/>
      <c r="AT86" s="193"/>
      <c r="AU86" s="193"/>
      <c r="AV86" s="194"/>
      <c r="AW86" s="192"/>
      <c r="AX86" s="193"/>
      <c r="AY86" s="193"/>
      <c r="AZ86" s="194"/>
      <c r="BA86" s="190"/>
      <c r="BB86" s="188"/>
      <c r="BC86" s="188"/>
      <c r="BD86" s="191"/>
      <c r="BE86" s="190">
        <v>1</v>
      </c>
      <c r="BF86" s="188"/>
      <c r="BG86" s="188"/>
      <c r="BH86" s="191"/>
      <c r="BI86" s="190"/>
      <c r="BJ86" s="188"/>
      <c r="BK86" s="188"/>
      <c r="BL86" s="195"/>
      <c r="BM86" s="242">
        <f t="shared" si="7"/>
        <v>5</v>
      </c>
      <c r="BN86" s="245">
        <f t="shared" si="8"/>
        <v>0</v>
      </c>
      <c r="BO86" s="196"/>
      <c r="BP86" s="196"/>
      <c r="BQ86" s="2" t="s">
        <v>247</v>
      </c>
    </row>
    <row r="87" spans="1:69" s="2" customFormat="1" hidden="1" x14ac:dyDescent="0.25">
      <c r="A87" s="219" t="s">
        <v>82</v>
      </c>
      <c r="B87" s="220" t="s">
        <v>91</v>
      </c>
      <c r="C87" s="221" t="s">
        <v>88</v>
      </c>
      <c r="D87" s="221" t="s">
        <v>96</v>
      </c>
      <c r="E87" s="230" t="s">
        <v>101</v>
      </c>
      <c r="F87" s="222" t="s">
        <v>59</v>
      </c>
      <c r="G87" s="223"/>
      <c r="H87" s="223" t="s">
        <v>138</v>
      </c>
      <c r="I87" s="224" t="s">
        <v>139</v>
      </c>
      <c r="J87" s="225" t="s">
        <v>31</v>
      </c>
      <c r="K87" s="226">
        <v>2</v>
      </c>
      <c r="L87" s="227">
        <v>2</v>
      </c>
      <c r="M87" s="228" t="s">
        <v>248</v>
      </c>
      <c r="N87" s="229">
        <v>2</v>
      </c>
      <c r="O87" s="223"/>
      <c r="P87" s="227"/>
      <c r="Q87" s="187"/>
      <c r="R87" s="188"/>
      <c r="S87" s="188"/>
      <c r="T87" s="189">
        <v>1</v>
      </c>
      <c r="U87" s="190"/>
      <c r="V87" s="188"/>
      <c r="W87" s="188"/>
      <c r="X87" s="191"/>
      <c r="Y87" s="190"/>
      <c r="Z87" s="188"/>
      <c r="AA87" s="188"/>
      <c r="AB87" s="191"/>
      <c r="AC87" s="190"/>
      <c r="AD87" s="188"/>
      <c r="AE87" s="188"/>
      <c r="AF87" s="191"/>
      <c r="AG87" s="192"/>
      <c r="AH87" s="193"/>
      <c r="AI87" s="193"/>
      <c r="AJ87" s="194"/>
      <c r="AK87" s="192"/>
      <c r="AL87" s="193"/>
      <c r="AM87" s="193"/>
      <c r="AN87" s="194">
        <v>1</v>
      </c>
      <c r="AO87" s="192"/>
      <c r="AP87" s="193"/>
      <c r="AQ87" s="193"/>
      <c r="AR87" s="194"/>
      <c r="AS87" s="192"/>
      <c r="AT87" s="193"/>
      <c r="AU87" s="193"/>
      <c r="AV87" s="194"/>
      <c r="AW87" s="192"/>
      <c r="AX87" s="193"/>
      <c r="AY87" s="193"/>
      <c r="AZ87" s="194"/>
      <c r="BA87" s="190"/>
      <c r="BB87" s="188"/>
      <c r="BC87" s="188"/>
      <c r="BD87" s="191"/>
      <c r="BE87" s="190"/>
      <c r="BF87" s="188"/>
      <c r="BG87" s="188"/>
      <c r="BH87" s="191"/>
      <c r="BI87" s="190"/>
      <c r="BJ87" s="188"/>
      <c r="BK87" s="188"/>
      <c r="BL87" s="195"/>
      <c r="BM87" s="242">
        <f t="shared" si="7"/>
        <v>2</v>
      </c>
      <c r="BN87" s="245">
        <f t="shared" si="8"/>
        <v>0</v>
      </c>
      <c r="BO87" s="196"/>
      <c r="BP87" s="196"/>
      <c r="BQ87" s="2" t="s">
        <v>247</v>
      </c>
    </row>
    <row r="88" spans="1:69" s="2" customFormat="1" hidden="1" x14ac:dyDescent="0.25">
      <c r="A88" s="219" t="s">
        <v>82</v>
      </c>
      <c r="B88" s="220" t="s">
        <v>91</v>
      </c>
      <c r="C88" s="221" t="s">
        <v>88</v>
      </c>
      <c r="D88" s="221" t="s">
        <v>96</v>
      </c>
      <c r="E88" s="230" t="s">
        <v>101</v>
      </c>
      <c r="F88" s="222" t="s">
        <v>59</v>
      </c>
      <c r="G88" s="223"/>
      <c r="H88" s="223" t="s">
        <v>138</v>
      </c>
      <c r="I88" s="224" t="s">
        <v>139</v>
      </c>
      <c r="J88" s="225" t="s">
        <v>32</v>
      </c>
      <c r="K88" s="226">
        <v>2</v>
      </c>
      <c r="L88" s="227">
        <v>2</v>
      </c>
      <c r="M88" s="228" t="s">
        <v>248</v>
      </c>
      <c r="N88" s="229">
        <v>2</v>
      </c>
      <c r="O88" s="223"/>
      <c r="P88" s="227"/>
      <c r="Q88" s="187"/>
      <c r="R88" s="188"/>
      <c r="S88" s="188"/>
      <c r="T88" s="189">
        <v>1</v>
      </c>
      <c r="U88" s="190"/>
      <c r="V88" s="188"/>
      <c r="W88" s="188"/>
      <c r="X88" s="191"/>
      <c r="Y88" s="190"/>
      <c r="Z88" s="188"/>
      <c r="AA88" s="188"/>
      <c r="AB88" s="191"/>
      <c r="AC88" s="190"/>
      <c r="AD88" s="188"/>
      <c r="AE88" s="188"/>
      <c r="AF88" s="191"/>
      <c r="AG88" s="192"/>
      <c r="AH88" s="193"/>
      <c r="AI88" s="193"/>
      <c r="AJ88" s="194"/>
      <c r="AK88" s="192"/>
      <c r="AL88" s="193"/>
      <c r="AM88" s="193"/>
      <c r="AN88" s="194">
        <v>1</v>
      </c>
      <c r="AO88" s="192"/>
      <c r="AP88" s="193"/>
      <c r="AQ88" s="193"/>
      <c r="AR88" s="194"/>
      <c r="AS88" s="192"/>
      <c r="AT88" s="193"/>
      <c r="AU88" s="193"/>
      <c r="AV88" s="194"/>
      <c r="AW88" s="192"/>
      <c r="AX88" s="193"/>
      <c r="AY88" s="193"/>
      <c r="AZ88" s="194"/>
      <c r="BA88" s="190"/>
      <c r="BB88" s="188"/>
      <c r="BC88" s="188"/>
      <c r="BD88" s="191"/>
      <c r="BE88" s="190"/>
      <c r="BF88" s="188"/>
      <c r="BG88" s="188"/>
      <c r="BH88" s="191"/>
      <c r="BI88" s="190"/>
      <c r="BJ88" s="188"/>
      <c r="BK88" s="188"/>
      <c r="BL88" s="195"/>
      <c r="BM88" s="242">
        <f t="shared" si="7"/>
        <v>2</v>
      </c>
      <c r="BN88" s="245">
        <f t="shared" si="8"/>
        <v>0</v>
      </c>
      <c r="BO88" s="196"/>
      <c r="BP88" s="196"/>
      <c r="BQ88" s="2" t="s">
        <v>247</v>
      </c>
    </row>
    <row r="89" spans="1:69" s="2" customFormat="1" hidden="1" x14ac:dyDescent="0.25">
      <c r="A89" s="219" t="s">
        <v>82</v>
      </c>
      <c r="B89" s="220" t="s">
        <v>91</v>
      </c>
      <c r="C89" s="221" t="s">
        <v>88</v>
      </c>
      <c r="D89" s="221" t="s">
        <v>96</v>
      </c>
      <c r="E89" s="230" t="s">
        <v>101</v>
      </c>
      <c r="F89" s="222" t="s">
        <v>59</v>
      </c>
      <c r="G89" s="223"/>
      <c r="H89" s="223" t="s">
        <v>138</v>
      </c>
      <c r="I89" s="224" t="s">
        <v>139</v>
      </c>
      <c r="J89" s="225" t="s">
        <v>34</v>
      </c>
      <c r="K89" s="226">
        <v>0</v>
      </c>
      <c r="L89" s="227">
        <v>1</v>
      </c>
      <c r="M89" s="228" t="s">
        <v>147</v>
      </c>
      <c r="N89" s="229">
        <v>1</v>
      </c>
      <c r="O89" s="223"/>
      <c r="P89" s="227"/>
      <c r="Q89" s="187"/>
      <c r="R89" s="188"/>
      <c r="S89" s="188"/>
      <c r="T89" s="189"/>
      <c r="U89" s="190"/>
      <c r="V89" s="188"/>
      <c r="W89" s="188"/>
      <c r="X89" s="191"/>
      <c r="Y89" s="190"/>
      <c r="Z89" s="188"/>
      <c r="AA89" s="188"/>
      <c r="AB89" s="191"/>
      <c r="AC89" s="190"/>
      <c r="AD89" s="188"/>
      <c r="AE89" s="188"/>
      <c r="AF89" s="191"/>
      <c r="AG89" s="192"/>
      <c r="AH89" s="193"/>
      <c r="AI89" s="193"/>
      <c r="AJ89" s="194"/>
      <c r="AK89" s="192"/>
      <c r="AL89" s="193"/>
      <c r="AM89" s="193"/>
      <c r="AN89" s="194">
        <v>1</v>
      </c>
      <c r="AO89" s="192"/>
      <c r="AP89" s="193"/>
      <c r="AQ89" s="193"/>
      <c r="AR89" s="194"/>
      <c r="AS89" s="192"/>
      <c r="AT89" s="193"/>
      <c r="AU89" s="193"/>
      <c r="AV89" s="194"/>
      <c r="AW89" s="192"/>
      <c r="AX89" s="193"/>
      <c r="AY89" s="193"/>
      <c r="AZ89" s="194"/>
      <c r="BA89" s="190"/>
      <c r="BB89" s="188"/>
      <c r="BC89" s="188"/>
      <c r="BD89" s="191"/>
      <c r="BE89" s="190"/>
      <c r="BF89" s="188"/>
      <c r="BG89" s="188"/>
      <c r="BH89" s="191"/>
      <c r="BI89" s="190"/>
      <c r="BJ89" s="188"/>
      <c r="BK89" s="188"/>
      <c r="BL89" s="195"/>
      <c r="BM89" s="242">
        <f t="shared" si="7"/>
        <v>1</v>
      </c>
      <c r="BN89" s="245">
        <f t="shared" ref="BN89" si="9">L89-BM89</f>
        <v>0</v>
      </c>
      <c r="BO89" s="196"/>
      <c r="BP89" s="196"/>
      <c r="BQ89" s="2" t="s">
        <v>247</v>
      </c>
    </row>
    <row r="90" spans="1:69" s="2" customFormat="1" hidden="1" x14ac:dyDescent="0.25">
      <c r="A90" s="219" t="s">
        <v>82</v>
      </c>
      <c r="B90" s="220" t="s">
        <v>91</v>
      </c>
      <c r="C90" s="221" t="s">
        <v>88</v>
      </c>
      <c r="D90" s="221" t="s">
        <v>96</v>
      </c>
      <c r="E90" s="230" t="s">
        <v>101</v>
      </c>
      <c r="F90" s="222" t="s">
        <v>59</v>
      </c>
      <c r="G90" s="223"/>
      <c r="H90" s="223" t="s">
        <v>138</v>
      </c>
      <c r="I90" s="224" t="s">
        <v>139</v>
      </c>
      <c r="J90" s="225" t="s">
        <v>166</v>
      </c>
      <c r="K90" s="226">
        <v>5</v>
      </c>
      <c r="L90" s="227">
        <v>5</v>
      </c>
      <c r="M90" s="228" t="s">
        <v>155</v>
      </c>
      <c r="N90" s="229">
        <v>4</v>
      </c>
      <c r="O90" s="223"/>
      <c r="P90" s="227"/>
      <c r="Q90" s="187"/>
      <c r="R90" s="188"/>
      <c r="S90" s="188"/>
      <c r="T90" s="189">
        <v>1</v>
      </c>
      <c r="U90" s="190"/>
      <c r="V90" s="188"/>
      <c r="W90" s="188"/>
      <c r="X90" s="191"/>
      <c r="Y90" s="190"/>
      <c r="Z90" s="188"/>
      <c r="AA90" s="188"/>
      <c r="AB90" s="191">
        <v>1</v>
      </c>
      <c r="AC90" s="190"/>
      <c r="AD90" s="188"/>
      <c r="AE90" s="188">
        <v>1</v>
      </c>
      <c r="AF90" s="191"/>
      <c r="AG90" s="192"/>
      <c r="AH90" s="193"/>
      <c r="AI90" s="193"/>
      <c r="AJ90" s="194"/>
      <c r="AK90" s="192"/>
      <c r="AL90" s="193"/>
      <c r="AM90" s="193"/>
      <c r="AN90" s="194">
        <v>1</v>
      </c>
      <c r="AO90" s="192"/>
      <c r="AP90" s="193"/>
      <c r="AQ90" s="193"/>
      <c r="AR90" s="194"/>
      <c r="AS90" s="192"/>
      <c r="AT90" s="193"/>
      <c r="AU90" s="193"/>
      <c r="AV90" s="194"/>
      <c r="AW90" s="192"/>
      <c r="AX90" s="193"/>
      <c r="AY90" s="193"/>
      <c r="AZ90" s="194"/>
      <c r="BA90" s="190"/>
      <c r="BB90" s="188"/>
      <c r="BC90" s="188"/>
      <c r="BD90" s="191"/>
      <c r="BE90" s="190">
        <v>1</v>
      </c>
      <c r="BF90" s="188"/>
      <c r="BG90" s="188"/>
      <c r="BH90" s="191"/>
      <c r="BI90" s="190"/>
      <c r="BJ90" s="188"/>
      <c r="BK90" s="188"/>
      <c r="BL90" s="195"/>
      <c r="BM90" s="242">
        <f t="shared" si="7"/>
        <v>5</v>
      </c>
      <c r="BN90" s="245">
        <f t="shared" si="8"/>
        <v>0</v>
      </c>
      <c r="BO90" s="196"/>
      <c r="BP90" s="196"/>
      <c r="BQ90" s="2" t="s">
        <v>247</v>
      </c>
    </row>
    <row r="91" spans="1:69" s="2" customFormat="1" hidden="1" x14ac:dyDescent="0.25">
      <c r="A91" s="219" t="s">
        <v>82</v>
      </c>
      <c r="B91" s="220" t="s">
        <v>91</v>
      </c>
      <c r="C91" s="221" t="s">
        <v>88</v>
      </c>
      <c r="D91" s="221" t="s">
        <v>96</v>
      </c>
      <c r="E91" s="230" t="s">
        <v>101</v>
      </c>
      <c r="F91" s="222" t="s">
        <v>59</v>
      </c>
      <c r="G91" s="223"/>
      <c r="H91" s="223" t="s">
        <v>138</v>
      </c>
      <c r="I91" s="224" t="s">
        <v>139</v>
      </c>
      <c r="J91" s="225" t="s">
        <v>35</v>
      </c>
      <c r="K91" s="226">
        <v>5</v>
      </c>
      <c r="L91" s="227">
        <v>5</v>
      </c>
      <c r="M91" s="228" t="s">
        <v>155</v>
      </c>
      <c r="N91" s="229">
        <v>4</v>
      </c>
      <c r="O91" s="223"/>
      <c r="P91" s="227"/>
      <c r="Q91" s="187"/>
      <c r="R91" s="188"/>
      <c r="S91" s="188"/>
      <c r="T91" s="189">
        <v>1</v>
      </c>
      <c r="U91" s="190"/>
      <c r="V91" s="188"/>
      <c r="W91" s="188"/>
      <c r="X91" s="191"/>
      <c r="Y91" s="190"/>
      <c r="Z91" s="188"/>
      <c r="AA91" s="188"/>
      <c r="AB91" s="191">
        <v>1</v>
      </c>
      <c r="AC91" s="190"/>
      <c r="AD91" s="188"/>
      <c r="AE91" s="188">
        <v>1</v>
      </c>
      <c r="AF91" s="191"/>
      <c r="AG91" s="192"/>
      <c r="AH91" s="193"/>
      <c r="AI91" s="193"/>
      <c r="AJ91" s="194"/>
      <c r="AK91" s="192"/>
      <c r="AL91" s="193"/>
      <c r="AM91" s="193"/>
      <c r="AN91" s="194">
        <v>1</v>
      </c>
      <c r="AO91" s="192"/>
      <c r="AP91" s="193"/>
      <c r="AQ91" s="193"/>
      <c r="AR91" s="194"/>
      <c r="AS91" s="192"/>
      <c r="AT91" s="193"/>
      <c r="AU91" s="193"/>
      <c r="AV91" s="194"/>
      <c r="AW91" s="192"/>
      <c r="AX91" s="193"/>
      <c r="AY91" s="193"/>
      <c r="AZ91" s="194"/>
      <c r="BA91" s="190"/>
      <c r="BB91" s="188"/>
      <c r="BC91" s="188"/>
      <c r="BD91" s="191"/>
      <c r="BE91" s="190">
        <v>1</v>
      </c>
      <c r="BF91" s="188"/>
      <c r="BG91" s="188"/>
      <c r="BH91" s="191"/>
      <c r="BI91" s="190"/>
      <c r="BJ91" s="188"/>
      <c r="BK91" s="188"/>
      <c r="BL91" s="195"/>
      <c r="BM91" s="242">
        <f t="shared" si="7"/>
        <v>5</v>
      </c>
      <c r="BN91" s="245">
        <f t="shared" si="8"/>
        <v>0</v>
      </c>
      <c r="BO91" s="196"/>
      <c r="BP91" s="196"/>
      <c r="BQ91" s="2" t="s">
        <v>247</v>
      </c>
    </row>
    <row r="92" spans="1:69" s="2" customFormat="1" hidden="1" x14ac:dyDescent="0.25">
      <c r="A92" s="219" t="s">
        <v>82</v>
      </c>
      <c r="B92" s="220" t="s">
        <v>91</v>
      </c>
      <c r="C92" s="221" t="s">
        <v>88</v>
      </c>
      <c r="D92" s="221" t="s">
        <v>96</v>
      </c>
      <c r="E92" s="230" t="s">
        <v>101</v>
      </c>
      <c r="F92" s="222" t="s">
        <v>59</v>
      </c>
      <c r="G92" s="223"/>
      <c r="H92" s="223" t="s">
        <v>138</v>
      </c>
      <c r="I92" s="224" t="s">
        <v>139</v>
      </c>
      <c r="J92" s="225" t="s">
        <v>36</v>
      </c>
      <c r="K92" s="226">
        <v>5</v>
      </c>
      <c r="L92" s="227">
        <v>5</v>
      </c>
      <c r="M92" s="228" t="s">
        <v>155</v>
      </c>
      <c r="N92" s="229">
        <v>4</v>
      </c>
      <c r="O92" s="223"/>
      <c r="P92" s="227"/>
      <c r="Q92" s="187"/>
      <c r="R92" s="188"/>
      <c r="S92" s="188"/>
      <c r="T92" s="189">
        <v>1</v>
      </c>
      <c r="U92" s="190"/>
      <c r="V92" s="188"/>
      <c r="W92" s="188"/>
      <c r="X92" s="191"/>
      <c r="Y92" s="190"/>
      <c r="Z92" s="188"/>
      <c r="AA92" s="188"/>
      <c r="AB92" s="191">
        <v>1</v>
      </c>
      <c r="AC92" s="190"/>
      <c r="AD92" s="188"/>
      <c r="AE92" s="188">
        <v>1</v>
      </c>
      <c r="AF92" s="191"/>
      <c r="AG92" s="192"/>
      <c r="AH92" s="193"/>
      <c r="AI92" s="193"/>
      <c r="AJ92" s="194"/>
      <c r="AK92" s="192"/>
      <c r="AL92" s="193"/>
      <c r="AM92" s="193"/>
      <c r="AN92" s="194">
        <v>1</v>
      </c>
      <c r="AO92" s="192"/>
      <c r="AP92" s="193"/>
      <c r="AQ92" s="193"/>
      <c r="AR92" s="194"/>
      <c r="AS92" s="192"/>
      <c r="AT92" s="193"/>
      <c r="AU92" s="193"/>
      <c r="AV92" s="194"/>
      <c r="AW92" s="192"/>
      <c r="AX92" s="193"/>
      <c r="AY92" s="193"/>
      <c r="AZ92" s="194"/>
      <c r="BA92" s="190"/>
      <c r="BB92" s="188"/>
      <c r="BC92" s="188"/>
      <c r="BD92" s="191"/>
      <c r="BE92" s="190">
        <v>1</v>
      </c>
      <c r="BF92" s="188"/>
      <c r="BG92" s="188"/>
      <c r="BH92" s="191"/>
      <c r="BI92" s="190"/>
      <c r="BJ92" s="188"/>
      <c r="BK92" s="188"/>
      <c r="BL92" s="195"/>
      <c r="BM92" s="242">
        <f t="shared" si="7"/>
        <v>5</v>
      </c>
      <c r="BN92" s="245">
        <f t="shared" si="8"/>
        <v>0</v>
      </c>
      <c r="BO92" s="196"/>
      <c r="BP92" s="196"/>
      <c r="BQ92" s="2" t="s">
        <v>247</v>
      </c>
    </row>
    <row r="93" spans="1:69" s="2" customFormat="1" hidden="1" x14ac:dyDescent="0.25">
      <c r="A93" s="219" t="s">
        <v>82</v>
      </c>
      <c r="B93" s="220" t="s">
        <v>91</v>
      </c>
      <c r="C93" s="221" t="s">
        <v>88</v>
      </c>
      <c r="D93" s="221" t="s">
        <v>96</v>
      </c>
      <c r="E93" s="230" t="s">
        <v>101</v>
      </c>
      <c r="F93" s="222" t="s">
        <v>59</v>
      </c>
      <c r="G93" s="223"/>
      <c r="H93" s="223" t="s">
        <v>138</v>
      </c>
      <c r="I93" s="224" t="s">
        <v>139</v>
      </c>
      <c r="J93" s="225" t="s">
        <v>250</v>
      </c>
      <c r="K93" s="226">
        <v>6</v>
      </c>
      <c r="L93" s="227">
        <v>6</v>
      </c>
      <c r="M93" s="228" t="s">
        <v>251</v>
      </c>
      <c r="N93" s="229" t="s">
        <v>249</v>
      </c>
      <c r="O93" s="223" t="s">
        <v>252</v>
      </c>
      <c r="P93" s="227"/>
      <c r="Q93" s="187"/>
      <c r="R93" s="188"/>
      <c r="S93" s="188"/>
      <c r="T93" s="189">
        <v>6</v>
      </c>
      <c r="U93" s="190"/>
      <c r="V93" s="188"/>
      <c r="W93" s="188"/>
      <c r="X93" s="191"/>
      <c r="Y93" s="190"/>
      <c r="Z93" s="188"/>
      <c r="AA93" s="188"/>
      <c r="AB93" s="191"/>
      <c r="AC93" s="190"/>
      <c r="AD93" s="188"/>
      <c r="AE93" s="188"/>
      <c r="AF93" s="191"/>
      <c r="AG93" s="192"/>
      <c r="AH93" s="193"/>
      <c r="AI93" s="193"/>
      <c r="AJ93" s="194"/>
      <c r="AK93" s="192"/>
      <c r="AL93" s="193"/>
      <c r="AM93" s="193"/>
      <c r="AN93" s="194"/>
      <c r="AO93" s="192"/>
      <c r="AP93" s="193"/>
      <c r="AQ93" s="193"/>
      <c r="AR93" s="194"/>
      <c r="AS93" s="192"/>
      <c r="AT93" s="193"/>
      <c r="AU93" s="193"/>
      <c r="AV93" s="194"/>
      <c r="AW93" s="192"/>
      <c r="AX93" s="193"/>
      <c r="AY93" s="193"/>
      <c r="AZ93" s="194"/>
      <c r="BA93" s="190"/>
      <c r="BB93" s="188"/>
      <c r="BC93" s="188"/>
      <c r="BD93" s="191"/>
      <c r="BE93" s="190"/>
      <c r="BF93" s="188"/>
      <c r="BG93" s="188"/>
      <c r="BH93" s="191"/>
      <c r="BI93" s="190"/>
      <c r="BJ93" s="188"/>
      <c r="BK93" s="188"/>
      <c r="BL93" s="195"/>
      <c r="BM93" s="242">
        <f t="shared" si="7"/>
        <v>6</v>
      </c>
      <c r="BN93" s="245">
        <f t="shared" si="8"/>
        <v>0</v>
      </c>
      <c r="BO93" s="196"/>
      <c r="BP93" s="196"/>
      <c r="BQ93" s="2" t="s">
        <v>351</v>
      </c>
    </row>
    <row r="94" spans="1:69" s="2" customFormat="1" hidden="1" x14ac:dyDescent="0.25">
      <c r="A94" s="219" t="s">
        <v>82</v>
      </c>
      <c r="B94" s="220" t="s">
        <v>91</v>
      </c>
      <c r="C94" s="221" t="s">
        <v>87</v>
      </c>
      <c r="D94" s="221" t="s">
        <v>94</v>
      </c>
      <c r="E94" s="230" t="s">
        <v>101</v>
      </c>
      <c r="F94" s="222" t="s">
        <v>60</v>
      </c>
      <c r="G94" s="223"/>
      <c r="H94" s="223" t="s">
        <v>138</v>
      </c>
      <c r="I94" s="224" t="s">
        <v>139</v>
      </c>
      <c r="J94" s="225" t="s">
        <v>30</v>
      </c>
      <c r="K94" s="226">
        <v>5</v>
      </c>
      <c r="L94" s="227">
        <v>3</v>
      </c>
      <c r="M94" s="228" t="s">
        <v>148</v>
      </c>
      <c r="N94" s="229">
        <v>3</v>
      </c>
      <c r="O94" s="223"/>
      <c r="P94" s="227"/>
      <c r="Q94" s="187"/>
      <c r="R94" s="188"/>
      <c r="S94" s="188"/>
      <c r="T94" s="189"/>
      <c r="U94" s="190"/>
      <c r="V94" s="188"/>
      <c r="W94" s="188">
        <v>1</v>
      </c>
      <c r="X94" s="191"/>
      <c r="Y94" s="190"/>
      <c r="Z94" s="188"/>
      <c r="AA94" s="188"/>
      <c r="AB94" s="191">
        <v>1</v>
      </c>
      <c r="AC94" s="190"/>
      <c r="AD94" s="188"/>
      <c r="AE94" s="188"/>
      <c r="AF94" s="191">
        <v>1</v>
      </c>
      <c r="AG94" s="192"/>
      <c r="AH94" s="193"/>
      <c r="AI94" s="193"/>
      <c r="AJ94" s="194"/>
      <c r="AK94" s="192"/>
      <c r="AL94" s="193"/>
      <c r="AM94" s="193"/>
      <c r="AN94" s="194"/>
      <c r="AO94" s="192"/>
      <c r="AP94" s="193"/>
      <c r="AQ94" s="193"/>
      <c r="AR94" s="194"/>
      <c r="AS94" s="192"/>
      <c r="AT94" s="193"/>
      <c r="AU94" s="193"/>
      <c r="AV94" s="194"/>
      <c r="AW94" s="192"/>
      <c r="AX94" s="193"/>
      <c r="AY94" s="193"/>
      <c r="AZ94" s="194"/>
      <c r="BA94" s="190"/>
      <c r="BB94" s="188"/>
      <c r="BC94" s="188"/>
      <c r="BD94" s="191"/>
      <c r="BE94" s="190"/>
      <c r="BF94" s="188"/>
      <c r="BG94" s="188"/>
      <c r="BH94" s="191"/>
      <c r="BI94" s="190"/>
      <c r="BJ94" s="188"/>
      <c r="BK94" s="188"/>
      <c r="BL94" s="195"/>
      <c r="BM94" s="242">
        <f t="shared" si="7"/>
        <v>3</v>
      </c>
      <c r="BN94" s="245">
        <f t="shared" si="8"/>
        <v>0</v>
      </c>
      <c r="BO94" s="196"/>
      <c r="BP94" s="196"/>
      <c r="BQ94" s="2" t="s">
        <v>247</v>
      </c>
    </row>
    <row r="95" spans="1:69" s="2" customFormat="1" hidden="1" x14ac:dyDescent="0.25">
      <c r="A95" s="219" t="s">
        <v>82</v>
      </c>
      <c r="B95" s="220" t="s">
        <v>91</v>
      </c>
      <c r="C95" s="221" t="s">
        <v>87</v>
      </c>
      <c r="D95" s="221" t="s">
        <v>94</v>
      </c>
      <c r="E95" s="230" t="s">
        <v>101</v>
      </c>
      <c r="F95" s="222" t="s">
        <v>60</v>
      </c>
      <c r="G95" s="223"/>
      <c r="H95" s="223" t="s">
        <v>138</v>
      </c>
      <c r="I95" s="224" t="s">
        <v>139</v>
      </c>
      <c r="J95" s="225" t="s">
        <v>33</v>
      </c>
      <c r="K95" s="226">
        <v>0</v>
      </c>
      <c r="L95" s="227">
        <v>2</v>
      </c>
      <c r="M95" s="228"/>
      <c r="N95" s="229">
        <v>1</v>
      </c>
      <c r="O95" s="223"/>
      <c r="P95" s="227"/>
      <c r="Q95" s="187"/>
      <c r="R95" s="188"/>
      <c r="S95" s="188"/>
      <c r="T95" s="189"/>
      <c r="U95" s="190"/>
      <c r="V95" s="188"/>
      <c r="W95" s="188"/>
      <c r="X95" s="191"/>
      <c r="Y95" s="190"/>
      <c r="Z95" s="188"/>
      <c r="AA95" s="188"/>
      <c r="AB95" s="191"/>
      <c r="AC95" s="190"/>
      <c r="AD95" s="188"/>
      <c r="AE95" s="188"/>
      <c r="AF95" s="191"/>
      <c r="AG95" s="192"/>
      <c r="AH95" s="193"/>
      <c r="AI95" s="193"/>
      <c r="AJ95" s="194"/>
      <c r="AK95" s="192"/>
      <c r="AL95" s="193">
        <v>1</v>
      </c>
      <c r="AM95" s="193"/>
      <c r="AN95" s="194"/>
      <c r="AO95" s="192"/>
      <c r="AP95" s="193"/>
      <c r="AQ95" s="193"/>
      <c r="AR95" s="194"/>
      <c r="AS95" s="192"/>
      <c r="AT95" s="193"/>
      <c r="AU95" s="193"/>
      <c r="AV95" s="194"/>
      <c r="AW95" s="192"/>
      <c r="AX95" s="193"/>
      <c r="AY95" s="193"/>
      <c r="AZ95" s="194"/>
      <c r="BA95" s="190"/>
      <c r="BB95" s="188"/>
      <c r="BC95" s="188"/>
      <c r="BD95" s="191">
        <v>1</v>
      </c>
      <c r="BE95" s="190"/>
      <c r="BF95" s="188"/>
      <c r="BG95" s="188"/>
      <c r="BH95" s="191"/>
      <c r="BI95" s="190"/>
      <c r="BJ95" s="188"/>
      <c r="BK95" s="188"/>
      <c r="BL95" s="195"/>
      <c r="BM95" s="242">
        <f t="shared" si="7"/>
        <v>2</v>
      </c>
      <c r="BN95" s="245">
        <f t="shared" si="8"/>
        <v>0</v>
      </c>
      <c r="BO95" s="196"/>
      <c r="BP95" s="196"/>
      <c r="BQ95" s="2" t="s">
        <v>247</v>
      </c>
    </row>
    <row r="96" spans="1:69" s="2" customFormat="1" hidden="1" x14ac:dyDescent="0.25">
      <c r="A96" s="219" t="s">
        <v>82</v>
      </c>
      <c r="B96" s="220" t="s">
        <v>91</v>
      </c>
      <c r="C96" s="221" t="s">
        <v>87</v>
      </c>
      <c r="D96" s="221" t="s">
        <v>94</v>
      </c>
      <c r="E96" s="230" t="s">
        <v>101</v>
      </c>
      <c r="F96" s="222" t="s">
        <v>60</v>
      </c>
      <c r="G96" s="223"/>
      <c r="H96" s="223" t="s">
        <v>138</v>
      </c>
      <c r="I96" s="224" t="s">
        <v>139</v>
      </c>
      <c r="J96" s="225" t="s">
        <v>166</v>
      </c>
      <c r="K96" s="226">
        <v>5</v>
      </c>
      <c r="L96" s="227">
        <v>6</v>
      </c>
      <c r="M96" s="228" t="s">
        <v>148</v>
      </c>
      <c r="N96" s="229">
        <v>5</v>
      </c>
      <c r="O96" s="223"/>
      <c r="P96" s="227"/>
      <c r="Q96" s="187"/>
      <c r="R96" s="188"/>
      <c r="S96" s="188">
        <v>1</v>
      </c>
      <c r="T96" s="189"/>
      <c r="U96" s="190"/>
      <c r="V96" s="188"/>
      <c r="W96" s="188">
        <v>1</v>
      </c>
      <c r="X96" s="191"/>
      <c r="Y96" s="190"/>
      <c r="Z96" s="188"/>
      <c r="AA96" s="188"/>
      <c r="AB96" s="191">
        <v>1</v>
      </c>
      <c r="AC96" s="190"/>
      <c r="AD96" s="188"/>
      <c r="AE96" s="188"/>
      <c r="AF96" s="191">
        <v>1</v>
      </c>
      <c r="AG96" s="192"/>
      <c r="AH96" s="193"/>
      <c r="AI96" s="193"/>
      <c r="AJ96" s="194"/>
      <c r="AK96" s="192"/>
      <c r="AL96" s="193">
        <v>1</v>
      </c>
      <c r="AM96" s="193"/>
      <c r="AN96" s="194"/>
      <c r="AO96" s="192"/>
      <c r="AP96" s="193"/>
      <c r="AQ96" s="193"/>
      <c r="AR96" s="194"/>
      <c r="AS96" s="192"/>
      <c r="AT96" s="193"/>
      <c r="AU96" s="193"/>
      <c r="AV96" s="194"/>
      <c r="AW96" s="192"/>
      <c r="AX96" s="193"/>
      <c r="AY96" s="193"/>
      <c r="AZ96" s="194"/>
      <c r="BA96" s="190"/>
      <c r="BB96" s="188"/>
      <c r="BC96" s="188"/>
      <c r="BD96" s="191">
        <v>1</v>
      </c>
      <c r="BE96" s="190"/>
      <c r="BF96" s="188"/>
      <c r="BG96" s="188"/>
      <c r="BH96" s="191"/>
      <c r="BI96" s="190"/>
      <c r="BJ96" s="188"/>
      <c r="BK96" s="188"/>
      <c r="BL96" s="195"/>
      <c r="BM96" s="242">
        <f t="shared" si="7"/>
        <v>6</v>
      </c>
      <c r="BN96" s="245">
        <f t="shared" si="8"/>
        <v>0</v>
      </c>
      <c r="BO96" s="196"/>
      <c r="BP96" s="196"/>
      <c r="BQ96" s="2" t="s">
        <v>247</v>
      </c>
    </row>
    <row r="97" spans="1:69" s="2" customFormat="1" hidden="1" x14ac:dyDescent="0.25">
      <c r="A97" s="219" t="s">
        <v>82</v>
      </c>
      <c r="B97" s="220" t="s">
        <v>91</v>
      </c>
      <c r="C97" s="221" t="s">
        <v>87</v>
      </c>
      <c r="D97" s="221" t="s">
        <v>94</v>
      </c>
      <c r="E97" s="230" t="s">
        <v>101</v>
      </c>
      <c r="F97" s="222" t="s">
        <v>60</v>
      </c>
      <c r="G97" s="223"/>
      <c r="H97" s="223" t="s">
        <v>138</v>
      </c>
      <c r="I97" s="224" t="s">
        <v>139</v>
      </c>
      <c r="J97" s="225" t="s">
        <v>35</v>
      </c>
      <c r="K97" s="226">
        <v>5</v>
      </c>
      <c r="L97" s="227">
        <v>3</v>
      </c>
      <c r="M97" s="228" t="s">
        <v>338</v>
      </c>
      <c r="N97" s="229" t="s">
        <v>249</v>
      </c>
      <c r="O97" s="223"/>
      <c r="P97" s="227"/>
      <c r="Q97" s="187"/>
      <c r="R97" s="188"/>
      <c r="S97" s="188"/>
      <c r="T97" s="189"/>
      <c r="U97" s="190"/>
      <c r="V97" s="188"/>
      <c r="W97" s="188">
        <v>1</v>
      </c>
      <c r="X97" s="191"/>
      <c r="Y97" s="190"/>
      <c r="Z97" s="188"/>
      <c r="AA97" s="188"/>
      <c r="AB97" s="191">
        <v>1</v>
      </c>
      <c r="AC97" s="190"/>
      <c r="AD97" s="188"/>
      <c r="AE97" s="188"/>
      <c r="AF97" s="191">
        <v>1</v>
      </c>
      <c r="AG97" s="192"/>
      <c r="AH97" s="193"/>
      <c r="AI97" s="193"/>
      <c r="AJ97" s="194"/>
      <c r="AK97" s="192"/>
      <c r="AL97" s="193"/>
      <c r="AM97" s="193"/>
      <c r="AN97" s="194"/>
      <c r="AO97" s="192"/>
      <c r="AP97" s="193"/>
      <c r="AQ97" s="193"/>
      <c r="AR97" s="194"/>
      <c r="AS97" s="192"/>
      <c r="AT97" s="193"/>
      <c r="AU97" s="193"/>
      <c r="AV97" s="194"/>
      <c r="AW97" s="192"/>
      <c r="AX97" s="193"/>
      <c r="AY97" s="193"/>
      <c r="AZ97" s="194"/>
      <c r="BA97" s="190"/>
      <c r="BB97" s="188"/>
      <c r="BC97" s="188"/>
      <c r="BD97" s="191"/>
      <c r="BE97" s="190"/>
      <c r="BF97" s="188"/>
      <c r="BG97" s="188"/>
      <c r="BH97" s="191"/>
      <c r="BI97" s="190"/>
      <c r="BJ97" s="188"/>
      <c r="BK97" s="188"/>
      <c r="BL97" s="195"/>
      <c r="BM97" s="242">
        <f t="shared" si="7"/>
        <v>3</v>
      </c>
      <c r="BN97" s="245">
        <f t="shared" si="8"/>
        <v>0</v>
      </c>
      <c r="BO97" s="196" t="s">
        <v>338</v>
      </c>
      <c r="BP97" s="196"/>
    </row>
    <row r="98" spans="1:69" s="2" customFormat="1" hidden="1" x14ac:dyDescent="0.25">
      <c r="A98" s="219" t="s">
        <v>82</v>
      </c>
      <c r="B98" s="220" t="s">
        <v>91</v>
      </c>
      <c r="C98" s="221" t="s">
        <v>87</v>
      </c>
      <c r="D98" s="221" t="s">
        <v>94</v>
      </c>
      <c r="E98" s="230" t="s">
        <v>101</v>
      </c>
      <c r="F98" s="222" t="s">
        <v>60</v>
      </c>
      <c r="G98" s="223"/>
      <c r="H98" s="223" t="s">
        <v>138</v>
      </c>
      <c r="I98" s="224" t="s">
        <v>139</v>
      </c>
      <c r="J98" s="225" t="s">
        <v>36</v>
      </c>
      <c r="K98" s="226">
        <v>5</v>
      </c>
      <c r="L98" s="227">
        <v>4</v>
      </c>
      <c r="M98" s="228" t="s">
        <v>338</v>
      </c>
      <c r="N98" s="229" t="s">
        <v>249</v>
      </c>
      <c r="O98" s="223"/>
      <c r="P98" s="227"/>
      <c r="Q98" s="187"/>
      <c r="R98" s="188"/>
      <c r="S98" s="188">
        <v>1</v>
      </c>
      <c r="T98" s="189"/>
      <c r="U98" s="190"/>
      <c r="V98" s="188"/>
      <c r="W98" s="188">
        <v>1</v>
      </c>
      <c r="X98" s="191"/>
      <c r="Y98" s="190"/>
      <c r="Z98" s="188"/>
      <c r="AA98" s="188"/>
      <c r="AB98" s="191">
        <v>1</v>
      </c>
      <c r="AC98" s="190"/>
      <c r="AD98" s="188"/>
      <c r="AE98" s="188"/>
      <c r="AF98" s="191">
        <v>1</v>
      </c>
      <c r="AG98" s="192"/>
      <c r="AH98" s="193"/>
      <c r="AI98" s="193"/>
      <c r="AJ98" s="194"/>
      <c r="AK98" s="192"/>
      <c r="AL98" s="193"/>
      <c r="AM98" s="193"/>
      <c r="AN98" s="194"/>
      <c r="AO98" s="192"/>
      <c r="AP98" s="193"/>
      <c r="AQ98" s="193"/>
      <c r="AR98" s="194"/>
      <c r="AS98" s="192"/>
      <c r="AT98" s="193"/>
      <c r="AU98" s="193"/>
      <c r="AV98" s="194"/>
      <c r="AW98" s="192"/>
      <c r="AX98" s="193"/>
      <c r="AY98" s="193"/>
      <c r="AZ98" s="194"/>
      <c r="BA98" s="190"/>
      <c r="BB98" s="188"/>
      <c r="BC98" s="188"/>
      <c r="BD98" s="191"/>
      <c r="BE98" s="190"/>
      <c r="BF98" s="188"/>
      <c r="BG98" s="188"/>
      <c r="BH98" s="191"/>
      <c r="BI98" s="190"/>
      <c r="BJ98" s="188"/>
      <c r="BK98" s="188"/>
      <c r="BL98" s="195"/>
      <c r="BM98" s="242">
        <f t="shared" si="7"/>
        <v>4</v>
      </c>
      <c r="BN98" s="245">
        <f t="shared" si="8"/>
        <v>0</v>
      </c>
      <c r="BO98" s="196" t="s">
        <v>338</v>
      </c>
      <c r="BP98" s="196"/>
    </row>
    <row r="99" spans="1:69" s="2" customFormat="1" hidden="1" x14ac:dyDescent="0.25">
      <c r="A99" s="219" t="s">
        <v>82</v>
      </c>
      <c r="B99" s="220" t="s">
        <v>91</v>
      </c>
      <c r="C99" s="221" t="s">
        <v>87</v>
      </c>
      <c r="D99" s="221" t="s">
        <v>94</v>
      </c>
      <c r="E99" s="230" t="s">
        <v>101</v>
      </c>
      <c r="F99" s="222" t="s">
        <v>60</v>
      </c>
      <c r="G99" s="223"/>
      <c r="H99" s="223" t="s">
        <v>138</v>
      </c>
      <c r="I99" s="224" t="s">
        <v>139</v>
      </c>
      <c r="J99" s="225" t="s">
        <v>328</v>
      </c>
      <c r="K99" s="226">
        <v>0</v>
      </c>
      <c r="L99" s="227">
        <v>1</v>
      </c>
      <c r="M99" s="228" t="s">
        <v>338</v>
      </c>
      <c r="N99" s="229" t="s">
        <v>249</v>
      </c>
      <c r="O99" s="223"/>
      <c r="P99" s="227"/>
      <c r="Q99" s="187"/>
      <c r="R99" s="188"/>
      <c r="S99" s="188">
        <v>1</v>
      </c>
      <c r="T99" s="189"/>
      <c r="U99" s="190"/>
      <c r="V99" s="188"/>
      <c r="W99" s="188"/>
      <c r="X99" s="191"/>
      <c r="Y99" s="190"/>
      <c r="Z99" s="188"/>
      <c r="AA99" s="188"/>
      <c r="AB99" s="191"/>
      <c r="AC99" s="190"/>
      <c r="AD99" s="188"/>
      <c r="AE99" s="188"/>
      <c r="AF99" s="191"/>
      <c r="AG99" s="192"/>
      <c r="AH99" s="193"/>
      <c r="AI99" s="193"/>
      <c r="AJ99" s="194"/>
      <c r="AK99" s="192"/>
      <c r="AL99" s="193"/>
      <c r="AM99" s="193"/>
      <c r="AN99" s="194"/>
      <c r="AO99" s="192"/>
      <c r="AP99" s="193"/>
      <c r="AQ99" s="193"/>
      <c r="AR99" s="194"/>
      <c r="AS99" s="192"/>
      <c r="AT99" s="193"/>
      <c r="AU99" s="193"/>
      <c r="AV99" s="194"/>
      <c r="AW99" s="192"/>
      <c r="AX99" s="193"/>
      <c r="AY99" s="193"/>
      <c r="AZ99" s="194"/>
      <c r="BA99" s="190"/>
      <c r="BB99" s="188"/>
      <c r="BC99" s="188"/>
      <c r="BD99" s="191"/>
      <c r="BE99" s="190"/>
      <c r="BF99" s="188"/>
      <c r="BG99" s="188"/>
      <c r="BH99" s="191"/>
      <c r="BI99" s="190"/>
      <c r="BJ99" s="188"/>
      <c r="BK99" s="188"/>
      <c r="BL99" s="195"/>
      <c r="BM99" s="242">
        <f t="shared" si="7"/>
        <v>1</v>
      </c>
      <c r="BN99" s="245">
        <f t="shared" si="8"/>
        <v>0</v>
      </c>
      <c r="BO99" s="196" t="s">
        <v>338</v>
      </c>
      <c r="BP99" s="196"/>
    </row>
    <row r="100" spans="1:69" s="2" customFormat="1" hidden="1" x14ac:dyDescent="0.25">
      <c r="A100" s="219" t="s">
        <v>82</v>
      </c>
      <c r="B100" s="220" t="s">
        <v>91</v>
      </c>
      <c r="C100" s="221" t="s">
        <v>87</v>
      </c>
      <c r="D100" s="221" t="s">
        <v>94</v>
      </c>
      <c r="E100" s="230" t="s">
        <v>101</v>
      </c>
      <c r="F100" s="222" t="s">
        <v>60</v>
      </c>
      <c r="G100" s="223"/>
      <c r="H100" s="223" t="s">
        <v>138</v>
      </c>
      <c r="I100" s="224" t="s">
        <v>139</v>
      </c>
      <c r="J100" s="225" t="s">
        <v>250</v>
      </c>
      <c r="K100" s="226">
        <v>6</v>
      </c>
      <c r="L100" s="227">
        <v>6</v>
      </c>
      <c r="M100" s="228" t="s">
        <v>251</v>
      </c>
      <c r="N100" s="229" t="s">
        <v>249</v>
      </c>
      <c r="O100" s="223" t="s">
        <v>252</v>
      </c>
      <c r="P100" s="227"/>
      <c r="Q100" s="187"/>
      <c r="R100" s="188"/>
      <c r="S100" s="188"/>
      <c r="T100" s="189"/>
      <c r="U100" s="190"/>
      <c r="V100" s="188"/>
      <c r="W100" s="188"/>
      <c r="X100" s="191"/>
      <c r="Y100" s="190"/>
      <c r="Z100" s="188"/>
      <c r="AA100" s="188"/>
      <c r="AB100" s="191"/>
      <c r="AC100" s="190"/>
      <c r="AD100" s="188"/>
      <c r="AE100" s="188"/>
      <c r="AF100" s="191">
        <v>6</v>
      </c>
      <c r="AG100" s="192"/>
      <c r="AH100" s="193"/>
      <c r="AI100" s="193"/>
      <c r="AJ100" s="194"/>
      <c r="AK100" s="192"/>
      <c r="AL100" s="193"/>
      <c r="AM100" s="193"/>
      <c r="AN100" s="194"/>
      <c r="AO100" s="192"/>
      <c r="AP100" s="193"/>
      <c r="AQ100" s="193"/>
      <c r="AR100" s="194"/>
      <c r="AS100" s="192"/>
      <c r="AT100" s="193"/>
      <c r="AU100" s="193"/>
      <c r="AV100" s="194"/>
      <c r="AW100" s="192"/>
      <c r="AX100" s="193"/>
      <c r="AY100" s="193"/>
      <c r="AZ100" s="194"/>
      <c r="BA100" s="190"/>
      <c r="BB100" s="188"/>
      <c r="BC100" s="188"/>
      <c r="BD100" s="191"/>
      <c r="BE100" s="190"/>
      <c r="BF100" s="188"/>
      <c r="BG100" s="188"/>
      <c r="BH100" s="191"/>
      <c r="BI100" s="190"/>
      <c r="BJ100" s="188"/>
      <c r="BK100" s="188"/>
      <c r="BL100" s="195"/>
      <c r="BM100" s="242">
        <f t="shared" si="7"/>
        <v>6</v>
      </c>
      <c r="BN100" s="245">
        <f t="shared" si="8"/>
        <v>0</v>
      </c>
      <c r="BO100" s="196"/>
      <c r="BP100" s="196"/>
      <c r="BQ100" s="2" t="s">
        <v>351</v>
      </c>
    </row>
    <row r="101" spans="1:69" s="2" customFormat="1" hidden="1" x14ac:dyDescent="0.25">
      <c r="A101" s="219" t="s">
        <v>82</v>
      </c>
      <c r="B101" s="220" t="s">
        <v>91</v>
      </c>
      <c r="C101" s="221" t="s">
        <v>115</v>
      </c>
      <c r="D101" s="221" t="s">
        <v>95</v>
      </c>
      <c r="E101" s="230" t="s">
        <v>101</v>
      </c>
      <c r="F101" s="222" t="s">
        <v>61</v>
      </c>
      <c r="G101" s="223"/>
      <c r="H101" s="223" t="s">
        <v>138</v>
      </c>
      <c r="I101" s="224" t="s">
        <v>139</v>
      </c>
      <c r="J101" s="225" t="s">
        <v>33</v>
      </c>
      <c r="K101" s="226">
        <v>5</v>
      </c>
      <c r="L101" s="227">
        <v>5</v>
      </c>
      <c r="M101" s="228" t="s">
        <v>155</v>
      </c>
      <c r="N101" s="229">
        <v>4</v>
      </c>
      <c r="O101" s="223"/>
      <c r="P101" s="227" t="s">
        <v>152</v>
      </c>
      <c r="Q101" s="187"/>
      <c r="R101" s="188"/>
      <c r="S101" s="188"/>
      <c r="T101" s="189">
        <v>1</v>
      </c>
      <c r="U101" s="190"/>
      <c r="V101" s="188"/>
      <c r="W101" s="188"/>
      <c r="X101" s="191"/>
      <c r="Y101" s="190"/>
      <c r="Z101" s="188"/>
      <c r="AA101" s="188">
        <v>1</v>
      </c>
      <c r="AB101" s="191"/>
      <c r="AC101" s="190"/>
      <c r="AD101" s="188"/>
      <c r="AE101" s="188">
        <v>2</v>
      </c>
      <c r="AF101" s="191"/>
      <c r="AG101" s="192"/>
      <c r="AH101" s="193"/>
      <c r="AI101" s="193"/>
      <c r="AJ101" s="194"/>
      <c r="AK101" s="192"/>
      <c r="AL101" s="193"/>
      <c r="AM101" s="193"/>
      <c r="AN101" s="194"/>
      <c r="AO101" s="192"/>
      <c r="AP101" s="193"/>
      <c r="AQ101" s="193"/>
      <c r="AR101" s="194"/>
      <c r="AS101" s="192"/>
      <c r="AT101" s="193"/>
      <c r="AU101" s="193"/>
      <c r="AV101" s="194"/>
      <c r="AW101" s="192">
        <v>1</v>
      </c>
      <c r="AX101" s="193"/>
      <c r="AY101" s="193"/>
      <c r="AZ101" s="194"/>
      <c r="BA101" s="190"/>
      <c r="BB101" s="188"/>
      <c r="BC101" s="188"/>
      <c r="BD101" s="191"/>
      <c r="BE101" s="190"/>
      <c r="BF101" s="188"/>
      <c r="BG101" s="188"/>
      <c r="BH101" s="191"/>
      <c r="BI101" s="190"/>
      <c r="BJ101" s="188"/>
      <c r="BK101" s="188"/>
      <c r="BL101" s="195"/>
      <c r="BM101" s="242">
        <f t="shared" si="7"/>
        <v>5</v>
      </c>
      <c r="BN101" s="245">
        <f t="shared" si="8"/>
        <v>0</v>
      </c>
      <c r="BO101" s="196"/>
      <c r="BP101" s="196"/>
      <c r="BQ101" s="2" t="s">
        <v>247</v>
      </c>
    </row>
    <row r="102" spans="1:69" s="2" customFormat="1" hidden="1" x14ac:dyDescent="0.25">
      <c r="A102" s="219" t="s">
        <v>82</v>
      </c>
      <c r="B102" s="220" t="s">
        <v>91</v>
      </c>
      <c r="C102" s="221" t="s">
        <v>115</v>
      </c>
      <c r="D102" s="221" t="s">
        <v>95</v>
      </c>
      <c r="E102" s="230" t="s">
        <v>101</v>
      </c>
      <c r="F102" s="222" t="s">
        <v>61</v>
      </c>
      <c r="G102" s="223"/>
      <c r="H102" s="223" t="s">
        <v>138</v>
      </c>
      <c r="I102" s="224" t="s">
        <v>139</v>
      </c>
      <c r="J102" s="225" t="s">
        <v>166</v>
      </c>
      <c r="K102" s="226">
        <v>5</v>
      </c>
      <c r="L102" s="227">
        <v>5</v>
      </c>
      <c r="M102" s="228" t="s">
        <v>155</v>
      </c>
      <c r="N102" s="229">
        <v>4</v>
      </c>
      <c r="O102" s="223"/>
      <c r="P102" s="227" t="s">
        <v>152</v>
      </c>
      <c r="Q102" s="187"/>
      <c r="R102" s="188"/>
      <c r="S102" s="188"/>
      <c r="T102" s="189">
        <v>1</v>
      </c>
      <c r="U102" s="190"/>
      <c r="V102" s="188"/>
      <c r="W102" s="188"/>
      <c r="X102" s="191"/>
      <c r="Y102" s="190"/>
      <c r="Z102" s="188"/>
      <c r="AA102" s="188">
        <v>1</v>
      </c>
      <c r="AB102" s="191"/>
      <c r="AC102" s="190"/>
      <c r="AD102" s="188"/>
      <c r="AE102" s="188">
        <v>2</v>
      </c>
      <c r="AF102" s="191"/>
      <c r="AG102" s="192"/>
      <c r="AH102" s="193"/>
      <c r="AI102" s="193"/>
      <c r="AJ102" s="194"/>
      <c r="AK102" s="192"/>
      <c r="AL102" s="193"/>
      <c r="AM102" s="193"/>
      <c r="AN102" s="194"/>
      <c r="AO102" s="192"/>
      <c r="AP102" s="193"/>
      <c r="AQ102" s="193"/>
      <c r="AR102" s="194"/>
      <c r="AS102" s="192"/>
      <c r="AT102" s="193"/>
      <c r="AU102" s="193"/>
      <c r="AV102" s="194"/>
      <c r="AW102" s="192">
        <v>1</v>
      </c>
      <c r="AX102" s="193"/>
      <c r="AY102" s="193"/>
      <c r="AZ102" s="194"/>
      <c r="BA102" s="190"/>
      <c r="BB102" s="188"/>
      <c r="BC102" s="188"/>
      <c r="BD102" s="191"/>
      <c r="BE102" s="190"/>
      <c r="BF102" s="188"/>
      <c r="BG102" s="188"/>
      <c r="BH102" s="191"/>
      <c r="BI102" s="190"/>
      <c r="BJ102" s="188"/>
      <c r="BK102" s="188"/>
      <c r="BL102" s="195"/>
      <c r="BM102" s="242">
        <f t="shared" si="7"/>
        <v>5</v>
      </c>
      <c r="BN102" s="245">
        <f t="shared" si="8"/>
        <v>0</v>
      </c>
      <c r="BO102" s="196"/>
      <c r="BP102" s="196"/>
      <c r="BQ102" s="2" t="s">
        <v>247</v>
      </c>
    </row>
    <row r="103" spans="1:69" s="2" customFormat="1" hidden="1" x14ac:dyDescent="0.25">
      <c r="A103" s="219" t="s">
        <v>82</v>
      </c>
      <c r="B103" s="220" t="s">
        <v>91</v>
      </c>
      <c r="C103" s="221" t="s">
        <v>115</v>
      </c>
      <c r="D103" s="221" t="s">
        <v>95</v>
      </c>
      <c r="E103" s="230" t="s">
        <v>101</v>
      </c>
      <c r="F103" s="222" t="s">
        <v>61</v>
      </c>
      <c r="G103" s="223"/>
      <c r="H103" s="223" t="s">
        <v>138</v>
      </c>
      <c r="I103" s="224" t="s">
        <v>139</v>
      </c>
      <c r="J103" s="225" t="s">
        <v>35</v>
      </c>
      <c r="K103" s="226">
        <v>5</v>
      </c>
      <c r="L103" s="227">
        <v>5</v>
      </c>
      <c r="M103" s="228" t="s">
        <v>155</v>
      </c>
      <c r="N103" s="229">
        <v>4</v>
      </c>
      <c r="O103" s="223"/>
      <c r="P103" s="227" t="s">
        <v>152</v>
      </c>
      <c r="Q103" s="187"/>
      <c r="R103" s="188"/>
      <c r="S103" s="188"/>
      <c r="T103" s="189">
        <v>1</v>
      </c>
      <c r="U103" s="190"/>
      <c r="V103" s="188"/>
      <c r="W103" s="188"/>
      <c r="X103" s="191"/>
      <c r="Y103" s="190"/>
      <c r="Z103" s="188"/>
      <c r="AA103" s="188">
        <v>1</v>
      </c>
      <c r="AB103" s="191"/>
      <c r="AC103" s="190"/>
      <c r="AD103" s="188"/>
      <c r="AE103" s="188">
        <v>2</v>
      </c>
      <c r="AF103" s="191"/>
      <c r="AG103" s="192"/>
      <c r="AH103" s="193"/>
      <c r="AI103" s="193"/>
      <c r="AJ103" s="194"/>
      <c r="AK103" s="192"/>
      <c r="AL103" s="193"/>
      <c r="AM103" s="193"/>
      <c r="AN103" s="194"/>
      <c r="AO103" s="192"/>
      <c r="AP103" s="193"/>
      <c r="AQ103" s="193"/>
      <c r="AR103" s="194"/>
      <c r="AS103" s="192"/>
      <c r="AT103" s="193"/>
      <c r="AU103" s="193"/>
      <c r="AV103" s="194"/>
      <c r="AW103" s="192">
        <v>1</v>
      </c>
      <c r="AX103" s="193"/>
      <c r="AY103" s="193"/>
      <c r="AZ103" s="194"/>
      <c r="BA103" s="190"/>
      <c r="BB103" s="188"/>
      <c r="BC103" s="188"/>
      <c r="BD103" s="191"/>
      <c r="BE103" s="190"/>
      <c r="BF103" s="188"/>
      <c r="BG103" s="188"/>
      <c r="BH103" s="191"/>
      <c r="BI103" s="190"/>
      <c r="BJ103" s="188"/>
      <c r="BK103" s="188"/>
      <c r="BL103" s="195"/>
      <c r="BM103" s="242">
        <f t="shared" si="7"/>
        <v>5</v>
      </c>
      <c r="BN103" s="245">
        <f t="shared" si="8"/>
        <v>0</v>
      </c>
      <c r="BO103" s="196"/>
      <c r="BP103" s="196"/>
      <c r="BQ103" s="2" t="s">
        <v>247</v>
      </c>
    </row>
    <row r="104" spans="1:69" s="2" customFormat="1" hidden="1" x14ac:dyDescent="0.25">
      <c r="A104" s="219" t="s">
        <v>82</v>
      </c>
      <c r="B104" s="220" t="s">
        <v>91</v>
      </c>
      <c r="C104" s="221" t="s">
        <v>115</v>
      </c>
      <c r="D104" s="221" t="s">
        <v>95</v>
      </c>
      <c r="E104" s="230" t="s">
        <v>101</v>
      </c>
      <c r="F104" s="222" t="s">
        <v>61</v>
      </c>
      <c r="G104" s="223"/>
      <c r="H104" s="223" t="s">
        <v>138</v>
      </c>
      <c r="I104" s="224" t="s">
        <v>139</v>
      </c>
      <c r="J104" s="225" t="s">
        <v>36</v>
      </c>
      <c r="K104" s="226">
        <v>5</v>
      </c>
      <c r="L104" s="227">
        <v>5</v>
      </c>
      <c r="M104" s="228" t="s">
        <v>155</v>
      </c>
      <c r="N104" s="229">
        <v>4</v>
      </c>
      <c r="O104" s="223"/>
      <c r="P104" s="227" t="s">
        <v>152</v>
      </c>
      <c r="Q104" s="187"/>
      <c r="R104" s="188"/>
      <c r="S104" s="188"/>
      <c r="T104" s="189">
        <v>1</v>
      </c>
      <c r="U104" s="190"/>
      <c r="V104" s="188"/>
      <c r="W104" s="188"/>
      <c r="X104" s="191"/>
      <c r="Y104" s="190"/>
      <c r="Z104" s="188"/>
      <c r="AA104" s="188">
        <v>1</v>
      </c>
      <c r="AB104" s="191"/>
      <c r="AC104" s="190"/>
      <c r="AD104" s="188"/>
      <c r="AE104" s="188">
        <v>2</v>
      </c>
      <c r="AF104" s="191"/>
      <c r="AG104" s="192"/>
      <c r="AH104" s="193"/>
      <c r="AI104" s="193"/>
      <c r="AJ104" s="194"/>
      <c r="AK104" s="192"/>
      <c r="AL104" s="193"/>
      <c r="AM104" s="193"/>
      <c r="AN104" s="194"/>
      <c r="AO104" s="192"/>
      <c r="AP104" s="193"/>
      <c r="AQ104" s="193"/>
      <c r="AR104" s="194"/>
      <c r="AS104" s="192"/>
      <c r="AT104" s="193"/>
      <c r="AU104" s="193"/>
      <c r="AV104" s="194"/>
      <c r="AW104" s="192">
        <v>1</v>
      </c>
      <c r="AX104" s="193"/>
      <c r="AY104" s="193"/>
      <c r="AZ104" s="194"/>
      <c r="BA104" s="190"/>
      <c r="BB104" s="188"/>
      <c r="BC104" s="188"/>
      <c r="BD104" s="191"/>
      <c r="BE104" s="190"/>
      <c r="BF104" s="188"/>
      <c r="BG104" s="188"/>
      <c r="BH104" s="191"/>
      <c r="BI104" s="190"/>
      <c r="BJ104" s="188"/>
      <c r="BK104" s="188"/>
      <c r="BL104" s="195"/>
      <c r="BM104" s="242">
        <f t="shared" si="7"/>
        <v>5</v>
      </c>
      <c r="BN104" s="245">
        <f t="shared" si="8"/>
        <v>0</v>
      </c>
      <c r="BO104" s="196"/>
      <c r="BP104" s="196"/>
      <c r="BQ104" s="2" t="s">
        <v>247</v>
      </c>
    </row>
    <row r="105" spans="1:69" s="2" customFormat="1" hidden="1" x14ac:dyDescent="0.25">
      <c r="A105" s="219" t="s">
        <v>82</v>
      </c>
      <c r="B105" s="220" t="s">
        <v>91</v>
      </c>
      <c r="C105" s="221" t="s">
        <v>115</v>
      </c>
      <c r="D105" s="221" t="s">
        <v>95</v>
      </c>
      <c r="E105" s="230" t="s">
        <v>101</v>
      </c>
      <c r="F105" s="222" t="s">
        <v>61</v>
      </c>
      <c r="G105" s="223"/>
      <c r="H105" s="223" t="s">
        <v>138</v>
      </c>
      <c r="I105" s="224" t="s">
        <v>139</v>
      </c>
      <c r="J105" s="225" t="s">
        <v>336</v>
      </c>
      <c r="K105" s="226">
        <v>5</v>
      </c>
      <c r="L105" s="227">
        <v>4</v>
      </c>
      <c r="M105" s="228" t="s">
        <v>155</v>
      </c>
      <c r="N105" s="229">
        <v>3</v>
      </c>
      <c r="O105" s="223"/>
      <c r="P105" s="227" t="s">
        <v>152</v>
      </c>
      <c r="Q105" s="187"/>
      <c r="R105" s="188"/>
      <c r="S105" s="188"/>
      <c r="T105" s="189"/>
      <c r="U105" s="190"/>
      <c r="V105" s="188"/>
      <c r="W105" s="188"/>
      <c r="X105" s="191"/>
      <c r="Y105" s="190"/>
      <c r="Z105" s="188"/>
      <c r="AA105" s="188">
        <v>1</v>
      </c>
      <c r="AB105" s="191"/>
      <c r="AC105" s="190"/>
      <c r="AD105" s="188"/>
      <c r="AE105" s="188">
        <v>2</v>
      </c>
      <c r="AF105" s="191"/>
      <c r="AG105" s="192"/>
      <c r="AH105" s="193"/>
      <c r="AI105" s="193"/>
      <c r="AJ105" s="194"/>
      <c r="AK105" s="192"/>
      <c r="AL105" s="193"/>
      <c r="AM105" s="193"/>
      <c r="AN105" s="194"/>
      <c r="AO105" s="192"/>
      <c r="AP105" s="193"/>
      <c r="AQ105" s="193"/>
      <c r="AR105" s="194"/>
      <c r="AS105" s="192"/>
      <c r="AT105" s="193"/>
      <c r="AU105" s="193"/>
      <c r="AV105" s="194"/>
      <c r="AW105" s="192">
        <v>1</v>
      </c>
      <c r="AX105" s="193"/>
      <c r="AY105" s="193"/>
      <c r="AZ105" s="194"/>
      <c r="BA105" s="190"/>
      <c r="BB105" s="188"/>
      <c r="BC105" s="188"/>
      <c r="BD105" s="191"/>
      <c r="BE105" s="190"/>
      <c r="BF105" s="188"/>
      <c r="BG105" s="188"/>
      <c r="BH105" s="191"/>
      <c r="BI105" s="190"/>
      <c r="BJ105" s="188"/>
      <c r="BK105" s="188"/>
      <c r="BL105" s="195"/>
      <c r="BM105" s="242">
        <f t="shared" si="7"/>
        <v>4</v>
      </c>
      <c r="BN105" s="245">
        <f t="shared" si="8"/>
        <v>0</v>
      </c>
      <c r="BO105" s="196"/>
      <c r="BP105" s="196"/>
      <c r="BQ105" s="2" t="s">
        <v>247</v>
      </c>
    </row>
    <row r="106" spans="1:69" s="2" customFormat="1" hidden="1" x14ac:dyDescent="0.25">
      <c r="A106" s="219" t="s">
        <v>82</v>
      </c>
      <c r="B106" s="220" t="s">
        <v>91</v>
      </c>
      <c r="C106" s="221" t="s">
        <v>115</v>
      </c>
      <c r="D106" s="221" t="s">
        <v>95</v>
      </c>
      <c r="E106" s="230" t="s">
        <v>101</v>
      </c>
      <c r="F106" s="222" t="s">
        <v>61</v>
      </c>
      <c r="G106" s="223"/>
      <c r="H106" s="223" t="s">
        <v>138</v>
      </c>
      <c r="I106" s="224" t="s">
        <v>139</v>
      </c>
      <c r="J106" s="225" t="s">
        <v>328</v>
      </c>
      <c r="K106" s="226">
        <v>5</v>
      </c>
      <c r="L106" s="227">
        <v>1</v>
      </c>
      <c r="M106" s="228" t="s">
        <v>155</v>
      </c>
      <c r="N106" s="229">
        <v>1</v>
      </c>
      <c r="O106" s="223"/>
      <c r="P106" s="227" t="s">
        <v>152</v>
      </c>
      <c r="Q106" s="187"/>
      <c r="R106" s="188"/>
      <c r="S106" s="188"/>
      <c r="T106" s="189">
        <v>1</v>
      </c>
      <c r="U106" s="190"/>
      <c r="V106" s="188"/>
      <c r="W106" s="188"/>
      <c r="X106" s="191"/>
      <c r="Y106" s="190"/>
      <c r="Z106" s="188"/>
      <c r="AA106" s="188"/>
      <c r="AB106" s="191"/>
      <c r="AC106" s="190"/>
      <c r="AD106" s="188"/>
      <c r="AE106" s="188"/>
      <c r="AF106" s="191"/>
      <c r="AG106" s="192"/>
      <c r="AH106" s="193"/>
      <c r="AI106" s="193"/>
      <c r="AJ106" s="194"/>
      <c r="AK106" s="192"/>
      <c r="AL106" s="193"/>
      <c r="AM106" s="193"/>
      <c r="AN106" s="194"/>
      <c r="AO106" s="192"/>
      <c r="AP106" s="193"/>
      <c r="AQ106" s="193"/>
      <c r="AR106" s="194"/>
      <c r="AS106" s="192"/>
      <c r="AT106" s="193"/>
      <c r="AU106" s="193"/>
      <c r="AV106" s="194"/>
      <c r="AW106" s="192"/>
      <c r="AX106" s="193"/>
      <c r="AY106" s="193"/>
      <c r="AZ106" s="194"/>
      <c r="BA106" s="190"/>
      <c r="BB106" s="188"/>
      <c r="BC106" s="188"/>
      <c r="BD106" s="191"/>
      <c r="BE106" s="190"/>
      <c r="BF106" s="188"/>
      <c r="BG106" s="188"/>
      <c r="BH106" s="191"/>
      <c r="BI106" s="190"/>
      <c r="BJ106" s="188"/>
      <c r="BK106" s="188"/>
      <c r="BL106" s="195"/>
      <c r="BM106" s="242">
        <f t="shared" si="7"/>
        <v>1</v>
      </c>
      <c r="BN106" s="245">
        <f t="shared" si="8"/>
        <v>0</v>
      </c>
      <c r="BO106" s="196"/>
      <c r="BP106" s="196"/>
      <c r="BQ106" s="2" t="s">
        <v>247</v>
      </c>
    </row>
    <row r="107" spans="1:69" s="2" customFormat="1" hidden="1" x14ac:dyDescent="0.25">
      <c r="A107" s="219" t="s">
        <v>82</v>
      </c>
      <c r="B107" s="220" t="s">
        <v>91</v>
      </c>
      <c r="C107" s="221" t="s">
        <v>115</v>
      </c>
      <c r="D107" s="221" t="s">
        <v>95</v>
      </c>
      <c r="E107" s="230" t="s">
        <v>101</v>
      </c>
      <c r="F107" s="222" t="s">
        <v>61</v>
      </c>
      <c r="G107" s="223"/>
      <c r="H107" s="223" t="s">
        <v>138</v>
      </c>
      <c r="I107" s="224" t="s">
        <v>139</v>
      </c>
      <c r="J107" s="225" t="s">
        <v>250</v>
      </c>
      <c r="K107" s="226">
        <v>6</v>
      </c>
      <c r="L107" s="227">
        <v>6</v>
      </c>
      <c r="M107" s="228" t="s">
        <v>251</v>
      </c>
      <c r="N107" s="229" t="s">
        <v>249</v>
      </c>
      <c r="O107" s="223" t="s">
        <v>252</v>
      </c>
      <c r="P107" s="227" t="s">
        <v>152</v>
      </c>
      <c r="Q107" s="187"/>
      <c r="R107" s="188"/>
      <c r="S107" s="188"/>
      <c r="T107" s="189">
        <v>6</v>
      </c>
      <c r="U107" s="190"/>
      <c r="V107" s="188"/>
      <c r="W107" s="188"/>
      <c r="X107" s="191"/>
      <c r="Y107" s="190"/>
      <c r="Z107" s="188"/>
      <c r="AA107" s="188"/>
      <c r="AB107" s="191"/>
      <c r="AC107" s="190"/>
      <c r="AD107" s="188"/>
      <c r="AE107" s="188"/>
      <c r="AF107" s="191"/>
      <c r="AG107" s="192"/>
      <c r="AH107" s="193"/>
      <c r="AI107" s="193"/>
      <c r="AJ107" s="194"/>
      <c r="AK107" s="192"/>
      <c r="AL107" s="193"/>
      <c r="AM107" s="193"/>
      <c r="AN107" s="194"/>
      <c r="AO107" s="192"/>
      <c r="AP107" s="193"/>
      <c r="AQ107" s="193"/>
      <c r="AR107" s="194"/>
      <c r="AS107" s="192"/>
      <c r="AT107" s="193"/>
      <c r="AU107" s="193"/>
      <c r="AV107" s="194"/>
      <c r="AW107" s="192"/>
      <c r="AX107" s="193"/>
      <c r="AY107" s="193"/>
      <c r="AZ107" s="194"/>
      <c r="BA107" s="190"/>
      <c r="BB107" s="188"/>
      <c r="BC107" s="188"/>
      <c r="BD107" s="191"/>
      <c r="BE107" s="190"/>
      <c r="BF107" s="188"/>
      <c r="BG107" s="188"/>
      <c r="BH107" s="191"/>
      <c r="BI107" s="190"/>
      <c r="BJ107" s="188"/>
      <c r="BK107" s="188"/>
      <c r="BL107" s="195"/>
      <c r="BM107" s="242">
        <f t="shared" si="7"/>
        <v>6</v>
      </c>
      <c r="BN107" s="245">
        <f t="shared" si="8"/>
        <v>0</v>
      </c>
      <c r="BO107" s="196"/>
      <c r="BP107" s="196"/>
      <c r="BQ107" s="2" t="s">
        <v>351</v>
      </c>
    </row>
    <row r="108" spans="1:69" s="2" customFormat="1" hidden="1" x14ac:dyDescent="0.25">
      <c r="A108" s="219" t="s">
        <v>82</v>
      </c>
      <c r="B108" s="220" t="s">
        <v>91</v>
      </c>
      <c r="C108" s="221" t="s">
        <v>116</v>
      </c>
      <c r="D108" s="221" t="s">
        <v>96</v>
      </c>
      <c r="E108" s="230" t="s">
        <v>101</v>
      </c>
      <c r="F108" s="222" t="s">
        <v>62</v>
      </c>
      <c r="G108" s="223"/>
      <c r="H108" s="223" t="s">
        <v>138</v>
      </c>
      <c r="I108" s="224" t="s">
        <v>139</v>
      </c>
      <c r="J108" s="225" t="s">
        <v>33</v>
      </c>
      <c r="K108" s="226">
        <v>5</v>
      </c>
      <c r="L108" s="227">
        <v>7</v>
      </c>
      <c r="M108" s="228" t="s">
        <v>148</v>
      </c>
      <c r="N108" s="229">
        <v>7</v>
      </c>
      <c r="O108" s="223"/>
      <c r="P108" s="227"/>
      <c r="Q108" s="187"/>
      <c r="R108" s="188">
        <v>1</v>
      </c>
      <c r="S108" s="188"/>
      <c r="T108" s="189">
        <v>1</v>
      </c>
      <c r="U108" s="190"/>
      <c r="V108" s="188">
        <v>1</v>
      </c>
      <c r="W108" s="188"/>
      <c r="X108" s="191"/>
      <c r="Y108" s="190"/>
      <c r="Z108" s="188"/>
      <c r="AA108" s="188">
        <v>1</v>
      </c>
      <c r="AB108" s="191"/>
      <c r="AC108" s="190"/>
      <c r="AD108" s="188"/>
      <c r="AE108" s="188">
        <v>1</v>
      </c>
      <c r="AF108" s="191"/>
      <c r="AG108" s="192"/>
      <c r="AH108" s="193"/>
      <c r="AI108" s="193"/>
      <c r="AJ108" s="194"/>
      <c r="AK108" s="192">
        <v>1</v>
      </c>
      <c r="AL108" s="193"/>
      <c r="AM108" s="193"/>
      <c r="AN108" s="194">
        <v>1</v>
      </c>
      <c r="AO108" s="192"/>
      <c r="AP108" s="193"/>
      <c r="AQ108" s="193"/>
      <c r="AR108" s="194"/>
      <c r="AS108" s="192"/>
      <c r="AT108" s="193"/>
      <c r="AU108" s="193"/>
      <c r="AV108" s="194"/>
      <c r="AW108" s="192"/>
      <c r="AX108" s="193"/>
      <c r="AY108" s="193"/>
      <c r="AZ108" s="194"/>
      <c r="BA108" s="190"/>
      <c r="BB108" s="188"/>
      <c r="BC108" s="188"/>
      <c r="BD108" s="191"/>
      <c r="BE108" s="190"/>
      <c r="BF108" s="188"/>
      <c r="BG108" s="188"/>
      <c r="BH108" s="191"/>
      <c r="BI108" s="190"/>
      <c r="BJ108" s="188"/>
      <c r="BK108" s="188"/>
      <c r="BL108" s="195"/>
      <c r="BM108" s="242">
        <f t="shared" si="7"/>
        <v>7</v>
      </c>
      <c r="BN108" s="245">
        <f t="shared" si="8"/>
        <v>0</v>
      </c>
      <c r="BO108" s="196"/>
      <c r="BP108" s="196"/>
      <c r="BQ108" s="2" t="s">
        <v>247</v>
      </c>
    </row>
    <row r="109" spans="1:69" s="2" customFormat="1" hidden="1" x14ac:dyDescent="0.25">
      <c r="A109" s="219" t="s">
        <v>82</v>
      </c>
      <c r="B109" s="220" t="s">
        <v>91</v>
      </c>
      <c r="C109" s="221" t="s">
        <v>116</v>
      </c>
      <c r="D109" s="221" t="s">
        <v>96</v>
      </c>
      <c r="E109" s="230" t="s">
        <v>101</v>
      </c>
      <c r="F109" s="222" t="s">
        <v>62</v>
      </c>
      <c r="G109" s="223"/>
      <c r="H109" s="223" t="s">
        <v>138</v>
      </c>
      <c r="I109" s="224" t="s">
        <v>139</v>
      </c>
      <c r="J109" s="225" t="s">
        <v>166</v>
      </c>
      <c r="K109" s="226">
        <v>5</v>
      </c>
      <c r="L109" s="227">
        <v>7</v>
      </c>
      <c r="M109" s="228" t="s">
        <v>148</v>
      </c>
      <c r="N109" s="229">
        <v>7</v>
      </c>
      <c r="O109" s="223"/>
      <c r="P109" s="227"/>
      <c r="Q109" s="187"/>
      <c r="R109" s="188">
        <v>1</v>
      </c>
      <c r="S109" s="188"/>
      <c r="T109" s="189">
        <v>1</v>
      </c>
      <c r="U109" s="190"/>
      <c r="V109" s="188">
        <v>1</v>
      </c>
      <c r="W109" s="188"/>
      <c r="X109" s="191"/>
      <c r="Y109" s="190"/>
      <c r="Z109" s="188"/>
      <c r="AA109" s="188">
        <v>1</v>
      </c>
      <c r="AB109" s="191"/>
      <c r="AC109" s="190"/>
      <c r="AD109" s="188"/>
      <c r="AE109" s="188">
        <v>1</v>
      </c>
      <c r="AF109" s="191"/>
      <c r="AG109" s="192"/>
      <c r="AH109" s="193"/>
      <c r="AI109" s="193"/>
      <c r="AJ109" s="194"/>
      <c r="AK109" s="192">
        <v>1</v>
      </c>
      <c r="AL109" s="193"/>
      <c r="AM109" s="193"/>
      <c r="AN109" s="194">
        <v>1</v>
      </c>
      <c r="AO109" s="192"/>
      <c r="AP109" s="193"/>
      <c r="AQ109" s="193"/>
      <c r="AR109" s="194"/>
      <c r="AS109" s="192"/>
      <c r="AT109" s="193"/>
      <c r="AU109" s="193"/>
      <c r="AV109" s="194"/>
      <c r="AW109" s="192"/>
      <c r="AX109" s="193"/>
      <c r="AY109" s="193"/>
      <c r="AZ109" s="194"/>
      <c r="BA109" s="190"/>
      <c r="BB109" s="188"/>
      <c r="BC109" s="188"/>
      <c r="BD109" s="191"/>
      <c r="BE109" s="190"/>
      <c r="BF109" s="188"/>
      <c r="BG109" s="188"/>
      <c r="BH109" s="191"/>
      <c r="BI109" s="190"/>
      <c r="BJ109" s="188"/>
      <c r="BK109" s="188"/>
      <c r="BL109" s="195"/>
      <c r="BM109" s="242">
        <f t="shared" si="7"/>
        <v>7</v>
      </c>
      <c r="BN109" s="245">
        <f t="shared" si="8"/>
        <v>0</v>
      </c>
      <c r="BO109" s="196"/>
      <c r="BP109" s="196"/>
      <c r="BQ109" s="2" t="s">
        <v>247</v>
      </c>
    </row>
    <row r="110" spans="1:69" s="2" customFormat="1" hidden="1" x14ac:dyDescent="0.25">
      <c r="A110" s="219" t="s">
        <v>82</v>
      </c>
      <c r="B110" s="220" t="s">
        <v>91</v>
      </c>
      <c r="C110" s="221" t="s">
        <v>116</v>
      </c>
      <c r="D110" s="221" t="s">
        <v>96</v>
      </c>
      <c r="E110" s="230" t="s">
        <v>101</v>
      </c>
      <c r="F110" s="222" t="s">
        <v>62</v>
      </c>
      <c r="G110" s="223"/>
      <c r="H110" s="223" t="s">
        <v>138</v>
      </c>
      <c r="I110" s="224" t="s">
        <v>139</v>
      </c>
      <c r="J110" s="225" t="s">
        <v>35</v>
      </c>
      <c r="K110" s="226">
        <v>5</v>
      </c>
      <c r="L110" s="227">
        <v>7</v>
      </c>
      <c r="M110" s="228" t="s">
        <v>148</v>
      </c>
      <c r="N110" s="229">
        <v>7</v>
      </c>
      <c r="O110" s="223"/>
      <c r="P110" s="227"/>
      <c r="Q110" s="187"/>
      <c r="R110" s="188">
        <v>1</v>
      </c>
      <c r="S110" s="188"/>
      <c r="T110" s="189">
        <v>1</v>
      </c>
      <c r="U110" s="190"/>
      <c r="V110" s="188">
        <v>1</v>
      </c>
      <c r="W110" s="188"/>
      <c r="X110" s="191"/>
      <c r="Y110" s="190"/>
      <c r="Z110" s="188"/>
      <c r="AA110" s="188">
        <v>1</v>
      </c>
      <c r="AB110" s="191"/>
      <c r="AC110" s="190"/>
      <c r="AD110" s="188"/>
      <c r="AE110" s="188">
        <v>1</v>
      </c>
      <c r="AF110" s="191"/>
      <c r="AG110" s="192"/>
      <c r="AH110" s="193"/>
      <c r="AI110" s="193"/>
      <c r="AJ110" s="194"/>
      <c r="AK110" s="192">
        <v>1</v>
      </c>
      <c r="AL110" s="193"/>
      <c r="AM110" s="193"/>
      <c r="AN110" s="194">
        <v>1</v>
      </c>
      <c r="AO110" s="192"/>
      <c r="AP110" s="193"/>
      <c r="AQ110" s="193"/>
      <c r="AR110" s="194"/>
      <c r="AS110" s="192"/>
      <c r="AT110" s="193"/>
      <c r="AU110" s="193"/>
      <c r="AV110" s="194"/>
      <c r="AW110" s="192"/>
      <c r="AX110" s="193"/>
      <c r="AY110" s="193"/>
      <c r="AZ110" s="194"/>
      <c r="BA110" s="190"/>
      <c r="BB110" s="188"/>
      <c r="BC110" s="188"/>
      <c r="BD110" s="191"/>
      <c r="BE110" s="190"/>
      <c r="BF110" s="188"/>
      <c r="BG110" s="188"/>
      <c r="BH110" s="191"/>
      <c r="BI110" s="190"/>
      <c r="BJ110" s="188"/>
      <c r="BK110" s="188"/>
      <c r="BL110" s="195"/>
      <c r="BM110" s="242">
        <f t="shared" si="7"/>
        <v>7</v>
      </c>
      <c r="BN110" s="245">
        <f t="shared" si="8"/>
        <v>0</v>
      </c>
      <c r="BO110" s="196"/>
      <c r="BP110" s="196"/>
      <c r="BQ110" s="2" t="s">
        <v>247</v>
      </c>
    </row>
    <row r="111" spans="1:69" s="2" customFormat="1" hidden="1" x14ac:dyDescent="0.25">
      <c r="A111" s="219" t="s">
        <v>82</v>
      </c>
      <c r="B111" s="220" t="s">
        <v>91</v>
      </c>
      <c r="C111" s="221" t="s">
        <v>116</v>
      </c>
      <c r="D111" s="221" t="s">
        <v>96</v>
      </c>
      <c r="E111" s="230" t="s">
        <v>101</v>
      </c>
      <c r="F111" s="222" t="s">
        <v>62</v>
      </c>
      <c r="G111" s="223"/>
      <c r="H111" s="223" t="s">
        <v>138</v>
      </c>
      <c r="I111" s="224" t="s">
        <v>139</v>
      </c>
      <c r="J111" s="225" t="s">
        <v>36</v>
      </c>
      <c r="K111" s="226">
        <v>5</v>
      </c>
      <c r="L111" s="227">
        <v>7</v>
      </c>
      <c r="M111" s="228" t="s">
        <v>148</v>
      </c>
      <c r="N111" s="229">
        <v>7</v>
      </c>
      <c r="O111" s="223"/>
      <c r="P111" s="227"/>
      <c r="Q111" s="187"/>
      <c r="R111" s="188">
        <v>1</v>
      </c>
      <c r="S111" s="188"/>
      <c r="T111" s="189">
        <v>1</v>
      </c>
      <c r="U111" s="190"/>
      <c r="V111" s="188">
        <v>1</v>
      </c>
      <c r="W111" s="188"/>
      <c r="X111" s="191"/>
      <c r="Y111" s="190"/>
      <c r="Z111" s="188"/>
      <c r="AA111" s="188">
        <v>1</v>
      </c>
      <c r="AB111" s="191"/>
      <c r="AC111" s="190"/>
      <c r="AD111" s="188"/>
      <c r="AE111" s="188">
        <v>1</v>
      </c>
      <c r="AF111" s="191"/>
      <c r="AG111" s="192"/>
      <c r="AH111" s="193"/>
      <c r="AI111" s="193"/>
      <c r="AJ111" s="194"/>
      <c r="AK111" s="192">
        <v>1</v>
      </c>
      <c r="AL111" s="193"/>
      <c r="AM111" s="193"/>
      <c r="AN111" s="194">
        <v>1</v>
      </c>
      <c r="AO111" s="192"/>
      <c r="AP111" s="193"/>
      <c r="AQ111" s="193"/>
      <c r="AR111" s="194"/>
      <c r="AS111" s="192"/>
      <c r="AT111" s="193"/>
      <c r="AU111" s="193"/>
      <c r="AV111" s="194"/>
      <c r="AW111" s="192"/>
      <c r="AX111" s="193"/>
      <c r="AY111" s="193"/>
      <c r="AZ111" s="194"/>
      <c r="BA111" s="190"/>
      <c r="BB111" s="188"/>
      <c r="BC111" s="188"/>
      <c r="BD111" s="191"/>
      <c r="BE111" s="190"/>
      <c r="BF111" s="188"/>
      <c r="BG111" s="188"/>
      <c r="BH111" s="191"/>
      <c r="BI111" s="190"/>
      <c r="BJ111" s="188"/>
      <c r="BK111" s="188"/>
      <c r="BL111" s="195"/>
      <c r="BM111" s="242">
        <f t="shared" si="7"/>
        <v>7</v>
      </c>
      <c r="BN111" s="245">
        <f t="shared" si="8"/>
        <v>0</v>
      </c>
      <c r="BO111" s="196"/>
      <c r="BP111" s="196"/>
      <c r="BQ111" s="2" t="s">
        <v>247</v>
      </c>
    </row>
    <row r="112" spans="1:69" s="2" customFormat="1" hidden="1" x14ac:dyDescent="0.25">
      <c r="A112" s="219" t="s">
        <v>82</v>
      </c>
      <c r="B112" s="220" t="s">
        <v>91</v>
      </c>
      <c r="C112" s="221" t="s">
        <v>116</v>
      </c>
      <c r="D112" s="221" t="s">
        <v>96</v>
      </c>
      <c r="E112" s="230" t="s">
        <v>101</v>
      </c>
      <c r="F112" s="222" t="s">
        <v>62</v>
      </c>
      <c r="G112" s="223"/>
      <c r="H112" s="223" t="s">
        <v>138</v>
      </c>
      <c r="I112" s="224" t="s">
        <v>139</v>
      </c>
      <c r="J112" s="225" t="s">
        <v>250</v>
      </c>
      <c r="K112" s="226">
        <v>6</v>
      </c>
      <c r="L112" s="227">
        <v>6</v>
      </c>
      <c r="M112" s="228" t="s">
        <v>251</v>
      </c>
      <c r="N112" s="229" t="s">
        <v>249</v>
      </c>
      <c r="O112" s="223" t="s">
        <v>252</v>
      </c>
      <c r="P112" s="227"/>
      <c r="Q112" s="187"/>
      <c r="R112" s="188">
        <v>6</v>
      </c>
      <c r="S112" s="188"/>
      <c r="T112" s="189"/>
      <c r="U112" s="190"/>
      <c r="V112" s="188"/>
      <c r="W112" s="188"/>
      <c r="X112" s="191"/>
      <c r="Y112" s="190"/>
      <c r="Z112" s="188"/>
      <c r="AA112" s="188"/>
      <c r="AB112" s="191"/>
      <c r="AC112" s="190"/>
      <c r="AD112" s="188"/>
      <c r="AE112" s="188"/>
      <c r="AF112" s="191"/>
      <c r="AG112" s="192"/>
      <c r="AH112" s="193"/>
      <c r="AI112" s="193"/>
      <c r="AJ112" s="194"/>
      <c r="AK112" s="192"/>
      <c r="AL112" s="193"/>
      <c r="AM112" s="193"/>
      <c r="AN112" s="194"/>
      <c r="AO112" s="192"/>
      <c r="AP112" s="193"/>
      <c r="AQ112" s="193"/>
      <c r="AR112" s="194"/>
      <c r="AS112" s="192"/>
      <c r="AT112" s="193"/>
      <c r="AU112" s="193"/>
      <c r="AV112" s="194"/>
      <c r="AW112" s="192"/>
      <c r="AX112" s="193"/>
      <c r="AY112" s="193"/>
      <c r="AZ112" s="194"/>
      <c r="BA112" s="190"/>
      <c r="BB112" s="188"/>
      <c r="BC112" s="188"/>
      <c r="BD112" s="191"/>
      <c r="BE112" s="190"/>
      <c r="BF112" s="188"/>
      <c r="BG112" s="188"/>
      <c r="BH112" s="191"/>
      <c r="BI112" s="190"/>
      <c r="BJ112" s="188"/>
      <c r="BK112" s="188"/>
      <c r="BL112" s="195"/>
      <c r="BM112" s="242">
        <f t="shared" si="7"/>
        <v>6</v>
      </c>
      <c r="BN112" s="245">
        <f t="shared" si="8"/>
        <v>0</v>
      </c>
      <c r="BO112" s="196"/>
      <c r="BP112" s="196"/>
      <c r="BQ112" s="2" t="s">
        <v>351</v>
      </c>
    </row>
    <row r="113" spans="1:69" s="2" customFormat="1" hidden="1" x14ac:dyDescent="0.25">
      <c r="A113" s="219" t="s">
        <v>82</v>
      </c>
      <c r="B113" s="220" t="s">
        <v>91</v>
      </c>
      <c r="C113" s="221" t="s">
        <v>117</v>
      </c>
      <c r="D113" s="221" t="s">
        <v>93</v>
      </c>
      <c r="E113" s="230" t="s">
        <v>101</v>
      </c>
      <c r="F113" s="222" t="s">
        <v>63</v>
      </c>
      <c r="G113" s="223" t="s">
        <v>146</v>
      </c>
      <c r="H113" s="223" t="s">
        <v>141</v>
      </c>
      <c r="I113" s="224" t="s">
        <v>143</v>
      </c>
      <c r="J113" s="225" t="s">
        <v>41</v>
      </c>
      <c r="K113" s="226">
        <v>5</v>
      </c>
      <c r="L113" s="227">
        <v>6</v>
      </c>
      <c r="M113" s="228" t="s">
        <v>155</v>
      </c>
      <c r="N113" s="229">
        <v>4</v>
      </c>
      <c r="O113" s="223"/>
      <c r="P113" s="227"/>
      <c r="Q113" s="187"/>
      <c r="R113" s="188"/>
      <c r="S113" s="188"/>
      <c r="T113" s="189"/>
      <c r="U113" s="190"/>
      <c r="V113" s="188"/>
      <c r="W113" s="188"/>
      <c r="X113" s="191"/>
      <c r="Y113" s="190"/>
      <c r="Z113" s="188"/>
      <c r="AA113" s="188"/>
      <c r="AB113" s="191"/>
      <c r="AC113" s="190">
        <v>1</v>
      </c>
      <c r="AD113" s="188"/>
      <c r="AE113" s="188"/>
      <c r="AF113" s="191"/>
      <c r="AG113" s="192">
        <v>1</v>
      </c>
      <c r="AH113" s="193"/>
      <c r="AI113" s="193"/>
      <c r="AJ113" s="194"/>
      <c r="AK113" s="192"/>
      <c r="AL113" s="193"/>
      <c r="AM113" s="193"/>
      <c r="AN113" s="194">
        <v>1</v>
      </c>
      <c r="AO113" s="192"/>
      <c r="AP113" s="193"/>
      <c r="AQ113" s="193"/>
      <c r="AR113" s="194"/>
      <c r="AS113" s="192"/>
      <c r="AT113" s="193"/>
      <c r="AU113" s="193"/>
      <c r="AV113" s="194"/>
      <c r="AW113" s="192">
        <v>1</v>
      </c>
      <c r="AX113" s="193"/>
      <c r="AY113" s="193"/>
      <c r="AZ113" s="194"/>
      <c r="BA113" s="190"/>
      <c r="BB113" s="188"/>
      <c r="BC113" s="188"/>
      <c r="BD113" s="191"/>
      <c r="BE113" s="190"/>
      <c r="BF113" s="188"/>
      <c r="BG113" s="188">
        <v>2</v>
      </c>
      <c r="BH113" s="191"/>
      <c r="BI113" s="190"/>
      <c r="BJ113" s="188"/>
      <c r="BK113" s="188"/>
      <c r="BL113" s="195"/>
      <c r="BM113" s="242">
        <f t="shared" si="7"/>
        <v>6</v>
      </c>
      <c r="BN113" s="245">
        <f t="shared" si="8"/>
        <v>0</v>
      </c>
      <c r="BO113" s="196"/>
      <c r="BP113" s="196"/>
      <c r="BQ113" s="2" t="s">
        <v>247</v>
      </c>
    </row>
    <row r="114" spans="1:69" s="2" customFormat="1" hidden="1" x14ac:dyDescent="0.25">
      <c r="A114" s="219" t="s">
        <v>82</v>
      </c>
      <c r="B114" s="220" t="s">
        <v>91</v>
      </c>
      <c r="C114" s="221" t="s">
        <v>117</v>
      </c>
      <c r="D114" s="221" t="s">
        <v>93</v>
      </c>
      <c r="E114" s="230" t="s">
        <v>101</v>
      </c>
      <c r="F114" s="222" t="s">
        <v>63</v>
      </c>
      <c r="G114" s="223" t="s">
        <v>146</v>
      </c>
      <c r="H114" s="223" t="s">
        <v>141</v>
      </c>
      <c r="I114" s="224" t="s">
        <v>143</v>
      </c>
      <c r="J114" s="225" t="s">
        <v>164</v>
      </c>
      <c r="K114" s="226">
        <v>5</v>
      </c>
      <c r="L114" s="227">
        <v>6</v>
      </c>
      <c r="M114" s="228" t="s">
        <v>155</v>
      </c>
      <c r="N114" s="229">
        <v>4</v>
      </c>
      <c r="O114" s="223"/>
      <c r="P114" s="227"/>
      <c r="Q114" s="187"/>
      <c r="R114" s="188"/>
      <c r="S114" s="188"/>
      <c r="T114" s="189"/>
      <c r="U114" s="190"/>
      <c r="V114" s="188"/>
      <c r="W114" s="188"/>
      <c r="X114" s="191"/>
      <c r="Y114" s="190"/>
      <c r="Z114" s="188"/>
      <c r="AA114" s="188"/>
      <c r="AB114" s="191"/>
      <c r="AC114" s="190">
        <v>1</v>
      </c>
      <c r="AD114" s="188"/>
      <c r="AE114" s="188"/>
      <c r="AF114" s="191"/>
      <c r="AG114" s="192">
        <v>1</v>
      </c>
      <c r="AH114" s="193"/>
      <c r="AI114" s="193"/>
      <c r="AJ114" s="194"/>
      <c r="AK114" s="192"/>
      <c r="AL114" s="193"/>
      <c r="AM114" s="193"/>
      <c r="AN114" s="194">
        <v>1</v>
      </c>
      <c r="AO114" s="192"/>
      <c r="AP114" s="193"/>
      <c r="AQ114" s="193"/>
      <c r="AR114" s="194"/>
      <c r="AS114" s="192"/>
      <c r="AT114" s="193"/>
      <c r="AU114" s="193"/>
      <c r="AV114" s="194"/>
      <c r="AW114" s="192">
        <v>1</v>
      </c>
      <c r="AX114" s="193"/>
      <c r="AY114" s="193"/>
      <c r="AZ114" s="194"/>
      <c r="BA114" s="190"/>
      <c r="BB114" s="188"/>
      <c r="BC114" s="188"/>
      <c r="BD114" s="191"/>
      <c r="BE114" s="190"/>
      <c r="BF114" s="188"/>
      <c r="BG114" s="188">
        <v>2</v>
      </c>
      <c r="BH114" s="191"/>
      <c r="BI114" s="190"/>
      <c r="BJ114" s="188"/>
      <c r="BK114" s="188"/>
      <c r="BL114" s="195"/>
      <c r="BM114" s="242">
        <f t="shared" si="7"/>
        <v>6</v>
      </c>
      <c r="BN114" s="245">
        <f t="shared" si="8"/>
        <v>0</v>
      </c>
      <c r="BO114" s="196"/>
      <c r="BP114" s="196"/>
      <c r="BQ114" s="2" t="s">
        <v>247</v>
      </c>
    </row>
    <row r="115" spans="1:69" s="2" customFormat="1" hidden="1" x14ac:dyDescent="0.25">
      <c r="A115" s="219" t="s">
        <v>82</v>
      </c>
      <c r="B115" s="220" t="s">
        <v>91</v>
      </c>
      <c r="C115" s="221" t="s">
        <v>117</v>
      </c>
      <c r="D115" s="221" t="s">
        <v>93</v>
      </c>
      <c r="E115" s="230" t="s">
        <v>101</v>
      </c>
      <c r="F115" s="222" t="s">
        <v>63</v>
      </c>
      <c r="G115" s="223" t="s">
        <v>146</v>
      </c>
      <c r="H115" s="223" t="s">
        <v>141</v>
      </c>
      <c r="I115" s="224" t="s">
        <v>143</v>
      </c>
      <c r="J115" s="225" t="s">
        <v>35</v>
      </c>
      <c r="K115" s="226">
        <v>5</v>
      </c>
      <c r="L115" s="227">
        <v>0</v>
      </c>
      <c r="M115" s="228" t="s">
        <v>338</v>
      </c>
      <c r="N115" s="229" t="s">
        <v>249</v>
      </c>
      <c r="O115" s="223"/>
      <c r="P115" s="227"/>
      <c r="Q115" s="187"/>
      <c r="R115" s="188"/>
      <c r="S115" s="188"/>
      <c r="T115" s="189"/>
      <c r="U115" s="190"/>
      <c r="V115" s="188"/>
      <c r="W115" s="188"/>
      <c r="X115" s="191"/>
      <c r="Y115" s="190"/>
      <c r="Z115" s="188"/>
      <c r="AA115" s="188"/>
      <c r="AB115" s="191"/>
      <c r="AC115" s="190"/>
      <c r="AD115" s="188"/>
      <c r="AE115" s="188"/>
      <c r="AF115" s="191"/>
      <c r="AG115" s="192"/>
      <c r="AH115" s="193"/>
      <c r="AI115" s="193"/>
      <c r="AJ115" s="194"/>
      <c r="AK115" s="192"/>
      <c r="AL115" s="193"/>
      <c r="AM115" s="193"/>
      <c r="AN115" s="194"/>
      <c r="AO115" s="192"/>
      <c r="AP115" s="193"/>
      <c r="AQ115" s="193"/>
      <c r="AR115" s="194"/>
      <c r="AS115" s="192"/>
      <c r="AT115" s="193"/>
      <c r="AU115" s="193"/>
      <c r="AV115" s="194"/>
      <c r="AW115" s="192"/>
      <c r="AX115" s="193"/>
      <c r="AY115" s="193"/>
      <c r="AZ115" s="194"/>
      <c r="BA115" s="190"/>
      <c r="BB115" s="188"/>
      <c r="BC115" s="188"/>
      <c r="BD115" s="191"/>
      <c r="BE115" s="190"/>
      <c r="BF115" s="188"/>
      <c r="BG115" s="188"/>
      <c r="BH115" s="191"/>
      <c r="BI115" s="190"/>
      <c r="BJ115" s="188"/>
      <c r="BK115" s="188"/>
      <c r="BL115" s="195"/>
      <c r="BM115" s="242">
        <f t="shared" si="7"/>
        <v>0</v>
      </c>
      <c r="BN115" s="245">
        <f t="shared" si="8"/>
        <v>0</v>
      </c>
      <c r="BO115" s="196" t="s">
        <v>338</v>
      </c>
      <c r="BP115" s="196"/>
    </row>
    <row r="116" spans="1:69" s="2" customFormat="1" hidden="1" x14ac:dyDescent="0.25">
      <c r="A116" s="219" t="s">
        <v>82</v>
      </c>
      <c r="B116" s="220" t="s">
        <v>91</v>
      </c>
      <c r="C116" s="221" t="s">
        <v>117</v>
      </c>
      <c r="D116" s="221" t="s">
        <v>93</v>
      </c>
      <c r="E116" s="230" t="s">
        <v>101</v>
      </c>
      <c r="F116" s="222" t="s">
        <v>63</v>
      </c>
      <c r="G116" s="223" t="s">
        <v>146</v>
      </c>
      <c r="H116" s="223" t="s">
        <v>141</v>
      </c>
      <c r="I116" s="224" t="s">
        <v>143</v>
      </c>
      <c r="J116" s="225" t="s">
        <v>36</v>
      </c>
      <c r="K116" s="226">
        <v>5</v>
      </c>
      <c r="L116" s="227">
        <v>0</v>
      </c>
      <c r="M116" s="228" t="s">
        <v>338</v>
      </c>
      <c r="N116" s="229" t="s">
        <v>249</v>
      </c>
      <c r="O116" s="223"/>
      <c r="P116" s="227"/>
      <c r="Q116" s="187"/>
      <c r="R116" s="188"/>
      <c r="S116" s="188"/>
      <c r="T116" s="189"/>
      <c r="U116" s="190"/>
      <c r="V116" s="188"/>
      <c r="W116" s="188"/>
      <c r="X116" s="191"/>
      <c r="Y116" s="190"/>
      <c r="Z116" s="188"/>
      <c r="AA116" s="188"/>
      <c r="AB116" s="191"/>
      <c r="AC116" s="190"/>
      <c r="AD116" s="188"/>
      <c r="AE116" s="188"/>
      <c r="AF116" s="191"/>
      <c r="AG116" s="192"/>
      <c r="AH116" s="193"/>
      <c r="AI116" s="193"/>
      <c r="AJ116" s="194"/>
      <c r="AK116" s="192"/>
      <c r="AL116" s="193"/>
      <c r="AM116" s="193"/>
      <c r="AN116" s="194"/>
      <c r="AO116" s="192"/>
      <c r="AP116" s="193"/>
      <c r="AQ116" s="193"/>
      <c r="AR116" s="194"/>
      <c r="AS116" s="192"/>
      <c r="AT116" s="193"/>
      <c r="AU116" s="193"/>
      <c r="AV116" s="194"/>
      <c r="AW116" s="192"/>
      <c r="AX116" s="193"/>
      <c r="AY116" s="193"/>
      <c r="AZ116" s="194"/>
      <c r="BA116" s="190"/>
      <c r="BB116" s="188"/>
      <c r="BC116" s="188"/>
      <c r="BD116" s="191"/>
      <c r="BE116" s="190"/>
      <c r="BF116" s="188"/>
      <c r="BG116" s="188"/>
      <c r="BH116" s="191"/>
      <c r="BI116" s="190"/>
      <c r="BJ116" s="188"/>
      <c r="BK116" s="188"/>
      <c r="BL116" s="195"/>
      <c r="BM116" s="242">
        <f t="shared" si="7"/>
        <v>0</v>
      </c>
      <c r="BN116" s="245">
        <f t="shared" si="8"/>
        <v>0</v>
      </c>
      <c r="BO116" s="196" t="s">
        <v>338</v>
      </c>
      <c r="BP116" s="196"/>
    </row>
    <row r="117" spans="1:69" s="2" customFormat="1" hidden="1" x14ac:dyDescent="0.25">
      <c r="A117" s="219" t="s">
        <v>82</v>
      </c>
      <c r="B117" s="220" t="s">
        <v>91</v>
      </c>
      <c r="C117" s="221" t="s">
        <v>117</v>
      </c>
      <c r="D117" s="221" t="s">
        <v>93</v>
      </c>
      <c r="E117" s="230" t="s">
        <v>101</v>
      </c>
      <c r="F117" s="222" t="s">
        <v>63</v>
      </c>
      <c r="G117" s="223" t="s">
        <v>146</v>
      </c>
      <c r="H117" s="223" t="s">
        <v>141</v>
      </c>
      <c r="I117" s="224" t="s">
        <v>143</v>
      </c>
      <c r="J117" s="225" t="s">
        <v>250</v>
      </c>
      <c r="K117" s="226">
        <v>4</v>
      </c>
      <c r="L117" s="227">
        <v>4</v>
      </c>
      <c r="M117" s="228" t="s">
        <v>253</v>
      </c>
      <c r="N117" s="229" t="s">
        <v>249</v>
      </c>
      <c r="O117" s="223" t="s">
        <v>254</v>
      </c>
      <c r="P117" s="227"/>
      <c r="Q117" s="187"/>
      <c r="R117" s="188"/>
      <c r="S117" s="188"/>
      <c r="T117" s="189"/>
      <c r="U117" s="190"/>
      <c r="V117" s="188"/>
      <c r="W117" s="188"/>
      <c r="X117" s="191"/>
      <c r="Y117" s="190"/>
      <c r="Z117" s="188"/>
      <c r="AA117" s="188"/>
      <c r="AB117" s="191"/>
      <c r="AC117" s="190"/>
      <c r="AD117" s="188"/>
      <c r="AE117" s="188"/>
      <c r="AF117" s="191"/>
      <c r="AG117" s="192"/>
      <c r="AH117" s="193"/>
      <c r="AI117" s="193"/>
      <c r="AJ117" s="194"/>
      <c r="AK117" s="192"/>
      <c r="AL117" s="193"/>
      <c r="AM117" s="193"/>
      <c r="AN117" s="194"/>
      <c r="AO117" s="192"/>
      <c r="AP117" s="193"/>
      <c r="AQ117" s="193"/>
      <c r="AR117" s="194"/>
      <c r="AS117" s="192"/>
      <c r="AT117" s="193"/>
      <c r="AU117" s="193"/>
      <c r="AV117" s="194"/>
      <c r="AW117" s="192"/>
      <c r="AX117" s="193"/>
      <c r="AY117" s="193"/>
      <c r="AZ117" s="194"/>
      <c r="BA117" s="190"/>
      <c r="BB117" s="188"/>
      <c r="BC117" s="188"/>
      <c r="BD117" s="191"/>
      <c r="BE117" s="190"/>
      <c r="BF117" s="188"/>
      <c r="BG117" s="188"/>
      <c r="BH117" s="191"/>
      <c r="BI117" s="190"/>
      <c r="BJ117" s="188"/>
      <c r="BK117" s="188"/>
      <c r="BL117" s="195"/>
      <c r="BM117" s="242">
        <f t="shared" si="7"/>
        <v>0</v>
      </c>
      <c r="BN117" s="245">
        <f t="shared" si="8"/>
        <v>4</v>
      </c>
      <c r="BO117" s="196"/>
      <c r="BP117" s="196"/>
      <c r="BQ117" s="2" t="s">
        <v>351</v>
      </c>
    </row>
    <row r="118" spans="1:69" s="2" customFormat="1" hidden="1" x14ac:dyDescent="0.25">
      <c r="A118" s="219" t="s">
        <v>82</v>
      </c>
      <c r="B118" s="220" t="s">
        <v>91</v>
      </c>
      <c r="C118" s="221" t="s">
        <v>118</v>
      </c>
      <c r="D118" s="221" t="s">
        <v>96</v>
      </c>
      <c r="E118" s="230" t="s">
        <v>101</v>
      </c>
      <c r="F118" s="222" t="s">
        <v>64</v>
      </c>
      <c r="G118" s="223"/>
      <c r="H118" s="223" t="s">
        <v>140</v>
      </c>
      <c r="I118" s="224" t="s">
        <v>139</v>
      </c>
      <c r="J118" s="225" t="s">
        <v>30</v>
      </c>
      <c r="K118" s="226">
        <v>5</v>
      </c>
      <c r="L118" s="227">
        <v>4</v>
      </c>
      <c r="M118" s="228" t="s">
        <v>148</v>
      </c>
      <c r="N118" s="229">
        <v>4</v>
      </c>
      <c r="O118" s="223"/>
      <c r="P118" s="227" t="s">
        <v>152</v>
      </c>
      <c r="Q118" s="187"/>
      <c r="R118" s="188">
        <v>1</v>
      </c>
      <c r="S118" s="188"/>
      <c r="T118" s="189"/>
      <c r="U118" s="190"/>
      <c r="V118" s="188"/>
      <c r="W118" s="188">
        <v>1</v>
      </c>
      <c r="X118" s="191"/>
      <c r="Y118" s="190"/>
      <c r="Z118" s="188"/>
      <c r="AA118" s="188"/>
      <c r="AB118" s="191">
        <v>1</v>
      </c>
      <c r="AC118" s="190"/>
      <c r="AD118" s="188"/>
      <c r="AE118" s="188"/>
      <c r="AF118" s="191"/>
      <c r="AG118" s="192"/>
      <c r="AH118" s="193"/>
      <c r="AI118" s="193"/>
      <c r="AJ118" s="194"/>
      <c r="AK118" s="192"/>
      <c r="AL118" s="193"/>
      <c r="AM118" s="193"/>
      <c r="AN118" s="194">
        <v>1</v>
      </c>
      <c r="AO118" s="192"/>
      <c r="AP118" s="193"/>
      <c r="AQ118" s="193"/>
      <c r="AR118" s="194"/>
      <c r="AS118" s="192"/>
      <c r="AT118" s="193"/>
      <c r="AU118" s="193"/>
      <c r="AV118" s="194"/>
      <c r="AW118" s="192"/>
      <c r="AX118" s="193"/>
      <c r="AY118" s="193"/>
      <c r="AZ118" s="194"/>
      <c r="BA118" s="190"/>
      <c r="BB118" s="188"/>
      <c r="BC118" s="188"/>
      <c r="BD118" s="191"/>
      <c r="BE118" s="190"/>
      <c r="BF118" s="188"/>
      <c r="BG118" s="188"/>
      <c r="BH118" s="191"/>
      <c r="BI118" s="190"/>
      <c r="BJ118" s="188"/>
      <c r="BK118" s="188"/>
      <c r="BL118" s="195"/>
      <c r="BM118" s="242">
        <f t="shared" si="7"/>
        <v>4</v>
      </c>
      <c r="BN118" s="245">
        <f t="shared" si="8"/>
        <v>0</v>
      </c>
      <c r="BO118" s="196"/>
      <c r="BP118" s="196"/>
      <c r="BQ118" s="2" t="s">
        <v>247</v>
      </c>
    </row>
    <row r="119" spans="1:69" s="2" customFormat="1" hidden="1" x14ac:dyDescent="0.25">
      <c r="A119" s="219" t="s">
        <v>82</v>
      </c>
      <c r="B119" s="220" t="s">
        <v>91</v>
      </c>
      <c r="C119" s="221" t="s">
        <v>118</v>
      </c>
      <c r="D119" s="221" t="s">
        <v>96</v>
      </c>
      <c r="E119" s="230" t="s">
        <v>101</v>
      </c>
      <c r="F119" s="222" t="s">
        <v>64</v>
      </c>
      <c r="G119" s="223"/>
      <c r="H119" s="223" t="s">
        <v>140</v>
      </c>
      <c r="I119" s="224" t="s">
        <v>139</v>
      </c>
      <c r="J119" s="225" t="s">
        <v>33</v>
      </c>
      <c r="K119" s="226">
        <v>0</v>
      </c>
      <c r="L119" s="227">
        <v>1</v>
      </c>
      <c r="M119" s="228" t="s">
        <v>338</v>
      </c>
      <c r="N119" s="229" t="s">
        <v>249</v>
      </c>
      <c r="O119" s="223"/>
      <c r="P119" s="227" t="s">
        <v>152</v>
      </c>
      <c r="Q119" s="187"/>
      <c r="R119" s="188"/>
      <c r="S119" s="188"/>
      <c r="T119" s="189"/>
      <c r="U119" s="190"/>
      <c r="V119" s="188"/>
      <c r="W119" s="188"/>
      <c r="X119" s="191"/>
      <c r="Y119" s="190"/>
      <c r="Z119" s="188">
        <v>1</v>
      </c>
      <c r="AA119" s="188"/>
      <c r="AB119" s="191"/>
      <c r="AC119" s="190"/>
      <c r="AD119" s="188"/>
      <c r="AE119" s="188"/>
      <c r="AF119" s="191"/>
      <c r="AG119" s="192"/>
      <c r="AH119" s="193"/>
      <c r="AI119" s="193"/>
      <c r="AJ119" s="194"/>
      <c r="AK119" s="192"/>
      <c r="AL119" s="193"/>
      <c r="AM119" s="193"/>
      <c r="AN119" s="194"/>
      <c r="AO119" s="192"/>
      <c r="AP119" s="193"/>
      <c r="AQ119" s="193"/>
      <c r="AR119" s="194"/>
      <c r="AS119" s="192"/>
      <c r="AT119" s="193"/>
      <c r="AU119" s="193"/>
      <c r="AV119" s="194"/>
      <c r="AW119" s="192"/>
      <c r="AX119" s="193"/>
      <c r="AY119" s="193"/>
      <c r="AZ119" s="194"/>
      <c r="BA119" s="190"/>
      <c r="BB119" s="188"/>
      <c r="BC119" s="188"/>
      <c r="BD119" s="191"/>
      <c r="BE119" s="190"/>
      <c r="BF119" s="188"/>
      <c r="BG119" s="188"/>
      <c r="BH119" s="191"/>
      <c r="BI119" s="190"/>
      <c r="BJ119" s="188"/>
      <c r="BK119" s="188"/>
      <c r="BL119" s="195"/>
      <c r="BM119" s="242">
        <f t="shared" si="7"/>
        <v>1</v>
      </c>
      <c r="BN119" s="245">
        <f t="shared" si="8"/>
        <v>0</v>
      </c>
      <c r="BO119" s="196" t="s">
        <v>338</v>
      </c>
      <c r="BP119" s="196"/>
    </row>
    <row r="120" spans="1:69" s="2" customFormat="1" hidden="1" x14ac:dyDescent="0.25">
      <c r="A120" s="219" t="s">
        <v>82</v>
      </c>
      <c r="B120" s="220" t="s">
        <v>91</v>
      </c>
      <c r="C120" s="221" t="s">
        <v>118</v>
      </c>
      <c r="D120" s="221" t="s">
        <v>96</v>
      </c>
      <c r="E120" s="230" t="s">
        <v>101</v>
      </c>
      <c r="F120" s="222" t="s">
        <v>64</v>
      </c>
      <c r="G120" s="223"/>
      <c r="H120" s="223" t="s">
        <v>140</v>
      </c>
      <c r="I120" s="224" t="s">
        <v>139</v>
      </c>
      <c r="J120" s="225" t="s">
        <v>166</v>
      </c>
      <c r="K120" s="226">
        <v>5</v>
      </c>
      <c r="L120" s="227">
        <v>5</v>
      </c>
      <c r="M120" s="228" t="s">
        <v>148</v>
      </c>
      <c r="N120" s="229">
        <v>5</v>
      </c>
      <c r="O120" s="223"/>
      <c r="P120" s="227" t="s">
        <v>152</v>
      </c>
      <c r="Q120" s="187"/>
      <c r="R120" s="188">
        <v>1</v>
      </c>
      <c r="S120" s="188"/>
      <c r="T120" s="189"/>
      <c r="U120" s="190"/>
      <c r="V120" s="188"/>
      <c r="W120" s="188">
        <v>1</v>
      </c>
      <c r="X120" s="191"/>
      <c r="Y120" s="190"/>
      <c r="Z120" s="188">
        <v>1</v>
      </c>
      <c r="AA120" s="188"/>
      <c r="AB120" s="191">
        <v>1</v>
      </c>
      <c r="AC120" s="190"/>
      <c r="AD120" s="188"/>
      <c r="AE120" s="188"/>
      <c r="AF120" s="191"/>
      <c r="AG120" s="192"/>
      <c r="AH120" s="193"/>
      <c r="AI120" s="193"/>
      <c r="AJ120" s="194"/>
      <c r="AK120" s="192"/>
      <c r="AL120" s="193"/>
      <c r="AM120" s="193"/>
      <c r="AN120" s="194">
        <v>1</v>
      </c>
      <c r="AO120" s="192"/>
      <c r="AP120" s="193"/>
      <c r="AQ120" s="193"/>
      <c r="AR120" s="194"/>
      <c r="AS120" s="192"/>
      <c r="AT120" s="193"/>
      <c r="AU120" s="193"/>
      <c r="AV120" s="194"/>
      <c r="AW120" s="192"/>
      <c r="AX120" s="193"/>
      <c r="AY120" s="193"/>
      <c r="AZ120" s="194"/>
      <c r="BA120" s="190"/>
      <c r="BB120" s="188"/>
      <c r="BC120" s="188"/>
      <c r="BD120" s="191"/>
      <c r="BE120" s="190"/>
      <c r="BF120" s="188"/>
      <c r="BG120" s="188"/>
      <c r="BH120" s="191"/>
      <c r="BI120" s="190"/>
      <c r="BJ120" s="188"/>
      <c r="BK120" s="188"/>
      <c r="BL120" s="195"/>
      <c r="BM120" s="242">
        <f t="shared" si="7"/>
        <v>5</v>
      </c>
      <c r="BN120" s="245">
        <f t="shared" si="8"/>
        <v>0</v>
      </c>
      <c r="BO120" s="196"/>
      <c r="BP120" s="196"/>
      <c r="BQ120" s="2" t="s">
        <v>247</v>
      </c>
    </row>
    <row r="121" spans="1:69" s="2" customFormat="1" hidden="1" x14ac:dyDescent="0.25">
      <c r="A121" s="219" t="s">
        <v>82</v>
      </c>
      <c r="B121" s="220" t="s">
        <v>91</v>
      </c>
      <c r="C121" s="221" t="s">
        <v>118</v>
      </c>
      <c r="D121" s="221" t="s">
        <v>96</v>
      </c>
      <c r="E121" s="230" t="s">
        <v>101</v>
      </c>
      <c r="F121" s="222" t="s">
        <v>64</v>
      </c>
      <c r="G121" s="223"/>
      <c r="H121" s="223" t="s">
        <v>140</v>
      </c>
      <c r="I121" s="224" t="s">
        <v>139</v>
      </c>
      <c r="J121" s="225" t="s">
        <v>35</v>
      </c>
      <c r="K121" s="226">
        <v>5</v>
      </c>
      <c r="L121" s="227">
        <v>3</v>
      </c>
      <c r="M121" s="228" t="s">
        <v>338</v>
      </c>
      <c r="N121" s="229" t="s">
        <v>249</v>
      </c>
      <c r="O121" s="223"/>
      <c r="P121" s="227"/>
      <c r="Q121" s="187"/>
      <c r="R121" s="188">
        <v>1</v>
      </c>
      <c r="S121" s="188"/>
      <c r="T121" s="189"/>
      <c r="U121" s="190"/>
      <c r="V121" s="188"/>
      <c r="W121" s="188">
        <v>1</v>
      </c>
      <c r="X121" s="191"/>
      <c r="Y121" s="190"/>
      <c r="Z121" s="188">
        <v>1</v>
      </c>
      <c r="AA121" s="188"/>
      <c r="AB121" s="191"/>
      <c r="AC121" s="190"/>
      <c r="AD121" s="188"/>
      <c r="AE121" s="188"/>
      <c r="AF121" s="191"/>
      <c r="AG121" s="192"/>
      <c r="AH121" s="193"/>
      <c r="AI121" s="193"/>
      <c r="AJ121" s="194"/>
      <c r="AK121" s="192"/>
      <c r="AL121" s="193"/>
      <c r="AM121" s="193"/>
      <c r="AN121" s="194"/>
      <c r="AO121" s="192"/>
      <c r="AP121" s="193"/>
      <c r="AQ121" s="193"/>
      <c r="AR121" s="194"/>
      <c r="AS121" s="192"/>
      <c r="AT121" s="193"/>
      <c r="AU121" s="193"/>
      <c r="AV121" s="194"/>
      <c r="AW121" s="192"/>
      <c r="AX121" s="193"/>
      <c r="AY121" s="193"/>
      <c r="AZ121" s="194"/>
      <c r="BA121" s="190"/>
      <c r="BB121" s="188"/>
      <c r="BC121" s="188"/>
      <c r="BD121" s="191"/>
      <c r="BE121" s="190"/>
      <c r="BF121" s="188"/>
      <c r="BG121" s="188"/>
      <c r="BH121" s="191"/>
      <c r="BI121" s="190"/>
      <c r="BJ121" s="188"/>
      <c r="BK121" s="188"/>
      <c r="BL121" s="195"/>
      <c r="BM121" s="242">
        <f t="shared" si="7"/>
        <v>3</v>
      </c>
      <c r="BN121" s="245">
        <f t="shared" si="8"/>
        <v>0</v>
      </c>
      <c r="BO121" s="196" t="s">
        <v>338</v>
      </c>
      <c r="BP121" s="196"/>
    </row>
    <row r="122" spans="1:69" s="2" customFormat="1" hidden="1" x14ac:dyDescent="0.25">
      <c r="A122" s="219" t="s">
        <v>82</v>
      </c>
      <c r="B122" s="220" t="s">
        <v>91</v>
      </c>
      <c r="C122" s="221" t="s">
        <v>118</v>
      </c>
      <c r="D122" s="221" t="s">
        <v>96</v>
      </c>
      <c r="E122" s="230" t="s">
        <v>101</v>
      </c>
      <c r="F122" s="222" t="s">
        <v>64</v>
      </c>
      <c r="G122" s="223"/>
      <c r="H122" s="223" t="s">
        <v>140</v>
      </c>
      <c r="I122" s="224" t="s">
        <v>139</v>
      </c>
      <c r="J122" s="225" t="s">
        <v>36</v>
      </c>
      <c r="K122" s="226">
        <v>5</v>
      </c>
      <c r="L122" s="227">
        <v>3</v>
      </c>
      <c r="M122" s="228" t="s">
        <v>338</v>
      </c>
      <c r="N122" s="229" t="s">
        <v>249</v>
      </c>
      <c r="O122" s="223"/>
      <c r="P122" s="227"/>
      <c r="Q122" s="187"/>
      <c r="R122" s="188">
        <v>1</v>
      </c>
      <c r="S122" s="188"/>
      <c r="T122" s="189"/>
      <c r="U122" s="190"/>
      <c r="V122" s="188"/>
      <c r="W122" s="188">
        <v>1</v>
      </c>
      <c r="X122" s="191"/>
      <c r="Y122" s="190"/>
      <c r="Z122" s="188">
        <v>1</v>
      </c>
      <c r="AA122" s="188"/>
      <c r="AB122" s="191"/>
      <c r="AC122" s="190"/>
      <c r="AD122" s="188"/>
      <c r="AE122" s="188"/>
      <c r="AF122" s="191"/>
      <c r="AG122" s="192"/>
      <c r="AH122" s="193"/>
      <c r="AI122" s="193"/>
      <c r="AJ122" s="194"/>
      <c r="AK122" s="192"/>
      <c r="AL122" s="193"/>
      <c r="AM122" s="193"/>
      <c r="AN122" s="194"/>
      <c r="AO122" s="192"/>
      <c r="AP122" s="193"/>
      <c r="AQ122" s="193"/>
      <c r="AR122" s="194"/>
      <c r="AS122" s="192"/>
      <c r="AT122" s="193"/>
      <c r="AU122" s="193"/>
      <c r="AV122" s="194"/>
      <c r="AW122" s="192"/>
      <c r="AX122" s="193"/>
      <c r="AY122" s="193"/>
      <c r="AZ122" s="194"/>
      <c r="BA122" s="190"/>
      <c r="BB122" s="188"/>
      <c r="BC122" s="188"/>
      <c r="BD122" s="191"/>
      <c r="BE122" s="190"/>
      <c r="BF122" s="188"/>
      <c r="BG122" s="188"/>
      <c r="BH122" s="191"/>
      <c r="BI122" s="190"/>
      <c r="BJ122" s="188"/>
      <c r="BK122" s="188"/>
      <c r="BL122" s="195"/>
      <c r="BM122" s="242">
        <f t="shared" si="7"/>
        <v>3</v>
      </c>
      <c r="BN122" s="245">
        <f t="shared" si="8"/>
        <v>0</v>
      </c>
      <c r="BO122" s="196" t="s">
        <v>338</v>
      </c>
      <c r="BP122" s="196"/>
    </row>
    <row r="123" spans="1:69" s="2" customFormat="1" hidden="1" x14ac:dyDescent="0.25">
      <c r="A123" s="219" t="s">
        <v>82</v>
      </c>
      <c r="B123" s="220" t="s">
        <v>91</v>
      </c>
      <c r="C123" s="221" t="s">
        <v>118</v>
      </c>
      <c r="D123" s="221" t="s">
        <v>96</v>
      </c>
      <c r="E123" s="230" t="s">
        <v>101</v>
      </c>
      <c r="F123" s="222" t="s">
        <v>64</v>
      </c>
      <c r="G123" s="223"/>
      <c r="H123" s="223" t="s">
        <v>140</v>
      </c>
      <c r="I123" s="224" t="s">
        <v>139</v>
      </c>
      <c r="J123" s="225" t="s">
        <v>328</v>
      </c>
      <c r="K123" s="226">
        <v>0</v>
      </c>
      <c r="L123" s="227">
        <v>1</v>
      </c>
      <c r="M123" s="228" t="s">
        <v>338</v>
      </c>
      <c r="N123" s="229" t="s">
        <v>249</v>
      </c>
      <c r="O123" s="223"/>
      <c r="P123" s="227" t="s">
        <v>152</v>
      </c>
      <c r="Q123" s="187"/>
      <c r="R123" s="188">
        <v>1</v>
      </c>
      <c r="S123" s="188"/>
      <c r="T123" s="189"/>
      <c r="U123" s="190"/>
      <c r="V123" s="188"/>
      <c r="W123" s="188"/>
      <c r="X123" s="191"/>
      <c r="Y123" s="190"/>
      <c r="Z123" s="188"/>
      <c r="AA123" s="188"/>
      <c r="AB123" s="191"/>
      <c r="AC123" s="190"/>
      <c r="AD123" s="188"/>
      <c r="AE123" s="188"/>
      <c r="AF123" s="191"/>
      <c r="AG123" s="192"/>
      <c r="AH123" s="193"/>
      <c r="AI123" s="193"/>
      <c r="AJ123" s="194"/>
      <c r="AK123" s="192"/>
      <c r="AL123" s="193"/>
      <c r="AM123" s="193"/>
      <c r="AN123" s="194"/>
      <c r="AO123" s="192"/>
      <c r="AP123" s="193"/>
      <c r="AQ123" s="193"/>
      <c r="AR123" s="194"/>
      <c r="AS123" s="192"/>
      <c r="AT123" s="193"/>
      <c r="AU123" s="193"/>
      <c r="AV123" s="194"/>
      <c r="AW123" s="192"/>
      <c r="AX123" s="193"/>
      <c r="AY123" s="193"/>
      <c r="AZ123" s="194"/>
      <c r="BA123" s="190"/>
      <c r="BB123" s="188"/>
      <c r="BC123" s="188"/>
      <c r="BD123" s="191"/>
      <c r="BE123" s="190"/>
      <c r="BF123" s="188"/>
      <c r="BG123" s="188"/>
      <c r="BH123" s="191"/>
      <c r="BI123" s="190"/>
      <c r="BJ123" s="188"/>
      <c r="BK123" s="188"/>
      <c r="BL123" s="195"/>
      <c r="BM123" s="242">
        <f t="shared" si="7"/>
        <v>1</v>
      </c>
      <c r="BN123" s="245">
        <f t="shared" si="8"/>
        <v>0</v>
      </c>
      <c r="BO123" s="196" t="s">
        <v>338</v>
      </c>
      <c r="BP123" s="196"/>
    </row>
    <row r="124" spans="1:69" s="2" customFormat="1" hidden="1" x14ac:dyDescent="0.25">
      <c r="A124" s="219" t="s">
        <v>82</v>
      </c>
      <c r="B124" s="220" t="s">
        <v>91</v>
      </c>
      <c r="C124" s="221" t="s">
        <v>118</v>
      </c>
      <c r="D124" s="221" t="s">
        <v>96</v>
      </c>
      <c r="E124" s="230" t="s">
        <v>101</v>
      </c>
      <c r="F124" s="222" t="s">
        <v>64</v>
      </c>
      <c r="G124" s="223"/>
      <c r="H124" s="223" t="s">
        <v>140</v>
      </c>
      <c r="I124" s="224" t="s">
        <v>139</v>
      </c>
      <c r="J124" s="225" t="s">
        <v>250</v>
      </c>
      <c r="K124" s="226">
        <v>4</v>
      </c>
      <c r="L124" s="227">
        <v>4</v>
      </c>
      <c r="M124" s="228" t="s">
        <v>253</v>
      </c>
      <c r="N124" s="229" t="s">
        <v>249</v>
      </c>
      <c r="O124" s="223" t="s">
        <v>254</v>
      </c>
      <c r="P124" s="227"/>
      <c r="Q124" s="187"/>
      <c r="R124" s="188">
        <v>4</v>
      </c>
      <c r="S124" s="188"/>
      <c r="T124" s="189"/>
      <c r="U124" s="190"/>
      <c r="V124" s="188"/>
      <c r="W124" s="188"/>
      <c r="X124" s="191"/>
      <c r="Y124" s="190"/>
      <c r="Z124" s="188"/>
      <c r="AA124" s="188"/>
      <c r="AB124" s="191"/>
      <c r="AC124" s="190"/>
      <c r="AD124" s="188"/>
      <c r="AE124" s="188"/>
      <c r="AF124" s="191"/>
      <c r="AG124" s="192"/>
      <c r="AH124" s="193"/>
      <c r="AI124" s="193"/>
      <c r="AJ124" s="194"/>
      <c r="AK124" s="192"/>
      <c r="AL124" s="193"/>
      <c r="AM124" s="193"/>
      <c r="AN124" s="194"/>
      <c r="AO124" s="192"/>
      <c r="AP124" s="193"/>
      <c r="AQ124" s="193"/>
      <c r="AR124" s="194"/>
      <c r="AS124" s="192"/>
      <c r="AT124" s="193"/>
      <c r="AU124" s="193"/>
      <c r="AV124" s="194"/>
      <c r="AW124" s="192"/>
      <c r="AX124" s="193"/>
      <c r="AY124" s="193"/>
      <c r="AZ124" s="194"/>
      <c r="BA124" s="190"/>
      <c r="BB124" s="188"/>
      <c r="BC124" s="188"/>
      <c r="BD124" s="191"/>
      <c r="BE124" s="190"/>
      <c r="BF124" s="188"/>
      <c r="BG124" s="188"/>
      <c r="BH124" s="191"/>
      <c r="BI124" s="190"/>
      <c r="BJ124" s="188"/>
      <c r="BK124" s="188"/>
      <c r="BL124" s="195"/>
      <c r="BM124" s="242">
        <f t="shared" si="7"/>
        <v>4</v>
      </c>
      <c r="BN124" s="245">
        <f t="shared" si="8"/>
        <v>0</v>
      </c>
      <c r="BO124" s="196"/>
      <c r="BP124" s="196"/>
      <c r="BQ124" s="2" t="s">
        <v>351</v>
      </c>
    </row>
    <row r="125" spans="1:69" s="2" customFormat="1" hidden="1" x14ac:dyDescent="0.25">
      <c r="A125" s="219" t="s">
        <v>82</v>
      </c>
      <c r="B125" s="220" t="s">
        <v>91</v>
      </c>
      <c r="C125" s="221" t="s">
        <v>119</v>
      </c>
      <c r="D125" s="221" t="s">
        <v>96</v>
      </c>
      <c r="E125" s="230" t="s">
        <v>101</v>
      </c>
      <c r="F125" s="222" t="s">
        <v>65</v>
      </c>
      <c r="G125" s="223"/>
      <c r="H125" s="223" t="s">
        <v>138</v>
      </c>
      <c r="I125" s="224" t="s">
        <v>139</v>
      </c>
      <c r="J125" s="225" t="s">
        <v>30</v>
      </c>
      <c r="K125" s="226">
        <v>5</v>
      </c>
      <c r="L125" s="227">
        <v>3</v>
      </c>
      <c r="M125" s="228" t="s">
        <v>370</v>
      </c>
      <c r="N125" s="229">
        <v>3</v>
      </c>
      <c r="O125" s="223"/>
      <c r="P125" s="227"/>
      <c r="Q125" s="187"/>
      <c r="R125" s="188"/>
      <c r="S125" s="188"/>
      <c r="T125" s="189">
        <v>1</v>
      </c>
      <c r="U125" s="190"/>
      <c r="V125" s="188">
        <v>1</v>
      </c>
      <c r="W125" s="188"/>
      <c r="X125" s="191"/>
      <c r="Y125" s="190"/>
      <c r="Z125" s="188"/>
      <c r="AA125" s="188"/>
      <c r="AB125" s="191">
        <v>1</v>
      </c>
      <c r="AC125" s="190"/>
      <c r="AD125" s="188"/>
      <c r="AE125" s="188"/>
      <c r="AF125" s="191"/>
      <c r="AG125" s="192"/>
      <c r="AH125" s="193"/>
      <c r="AI125" s="193"/>
      <c r="AJ125" s="194"/>
      <c r="AK125" s="192"/>
      <c r="AL125" s="193"/>
      <c r="AM125" s="193"/>
      <c r="AN125" s="194"/>
      <c r="AO125" s="192"/>
      <c r="AP125" s="193"/>
      <c r="AQ125" s="193"/>
      <c r="AR125" s="194"/>
      <c r="AS125" s="192"/>
      <c r="AT125" s="193"/>
      <c r="AU125" s="193"/>
      <c r="AV125" s="194"/>
      <c r="AW125" s="192"/>
      <c r="AX125" s="193"/>
      <c r="AY125" s="193"/>
      <c r="AZ125" s="194"/>
      <c r="BA125" s="190"/>
      <c r="BB125" s="188"/>
      <c r="BC125" s="188"/>
      <c r="BD125" s="191"/>
      <c r="BE125" s="190"/>
      <c r="BF125" s="188"/>
      <c r="BG125" s="188"/>
      <c r="BH125" s="191"/>
      <c r="BI125" s="190"/>
      <c r="BJ125" s="188"/>
      <c r="BK125" s="188"/>
      <c r="BL125" s="195"/>
      <c r="BM125" s="242">
        <f t="shared" si="7"/>
        <v>3</v>
      </c>
      <c r="BN125" s="245">
        <f t="shared" si="8"/>
        <v>0</v>
      </c>
      <c r="BO125" s="196"/>
      <c r="BP125" s="196"/>
      <c r="BQ125" s="2" t="s">
        <v>247</v>
      </c>
    </row>
    <row r="126" spans="1:69" s="2" customFormat="1" hidden="1" x14ac:dyDescent="0.25">
      <c r="A126" s="219" t="s">
        <v>82</v>
      </c>
      <c r="B126" s="220" t="s">
        <v>91</v>
      </c>
      <c r="C126" s="221" t="s">
        <v>119</v>
      </c>
      <c r="D126" s="221" t="s">
        <v>96</v>
      </c>
      <c r="E126" s="230" t="s">
        <v>101</v>
      </c>
      <c r="F126" s="222" t="s">
        <v>65</v>
      </c>
      <c r="G126" s="223"/>
      <c r="H126" s="223" t="s">
        <v>138</v>
      </c>
      <c r="I126" s="224" t="s">
        <v>139</v>
      </c>
      <c r="J126" s="225" t="s">
        <v>166</v>
      </c>
      <c r="K126" s="226">
        <v>5</v>
      </c>
      <c r="L126" s="227">
        <v>3</v>
      </c>
      <c r="M126" s="228" t="s">
        <v>370</v>
      </c>
      <c r="N126" s="229">
        <v>3</v>
      </c>
      <c r="O126" s="223"/>
      <c r="P126" s="227"/>
      <c r="Q126" s="187"/>
      <c r="R126" s="188"/>
      <c r="S126" s="188"/>
      <c r="T126" s="189">
        <v>1</v>
      </c>
      <c r="U126" s="190"/>
      <c r="V126" s="188">
        <v>1</v>
      </c>
      <c r="W126" s="188"/>
      <c r="X126" s="191"/>
      <c r="Y126" s="190"/>
      <c r="Z126" s="188"/>
      <c r="AA126" s="188"/>
      <c r="AB126" s="191">
        <v>1</v>
      </c>
      <c r="AC126" s="190"/>
      <c r="AD126" s="188"/>
      <c r="AE126" s="188"/>
      <c r="AF126" s="191"/>
      <c r="AG126" s="192"/>
      <c r="AH126" s="193"/>
      <c r="AI126" s="193"/>
      <c r="AJ126" s="194"/>
      <c r="AK126" s="192"/>
      <c r="AL126" s="193"/>
      <c r="AM126" s="193"/>
      <c r="AN126" s="194"/>
      <c r="AO126" s="192"/>
      <c r="AP126" s="193"/>
      <c r="AQ126" s="193"/>
      <c r="AR126" s="194"/>
      <c r="AS126" s="192"/>
      <c r="AT126" s="193"/>
      <c r="AU126" s="193"/>
      <c r="AV126" s="194"/>
      <c r="AW126" s="192"/>
      <c r="AX126" s="193"/>
      <c r="AY126" s="193"/>
      <c r="AZ126" s="194"/>
      <c r="BA126" s="190"/>
      <c r="BB126" s="188"/>
      <c r="BC126" s="188"/>
      <c r="BD126" s="191"/>
      <c r="BE126" s="190"/>
      <c r="BF126" s="188"/>
      <c r="BG126" s="188"/>
      <c r="BH126" s="191"/>
      <c r="BI126" s="190"/>
      <c r="BJ126" s="188"/>
      <c r="BK126" s="188"/>
      <c r="BL126" s="195"/>
      <c r="BM126" s="242">
        <f t="shared" si="7"/>
        <v>3</v>
      </c>
      <c r="BN126" s="245">
        <f t="shared" si="8"/>
        <v>0</v>
      </c>
      <c r="BO126" s="196"/>
      <c r="BP126" s="196"/>
      <c r="BQ126" s="2" t="s">
        <v>247</v>
      </c>
    </row>
    <row r="127" spans="1:69" s="2" customFormat="1" hidden="1" x14ac:dyDescent="0.25">
      <c r="A127" s="219" t="s">
        <v>82</v>
      </c>
      <c r="B127" s="220" t="s">
        <v>91</v>
      </c>
      <c r="C127" s="221" t="s">
        <v>119</v>
      </c>
      <c r="D127" s="221" t="s">
        <v>96</v>
      </c>
      <c r="E127" s="230" t="s">
        <v>101</v>
      </c>
      <c r="F127" s="222" t="s">
        <v>65</v>
      </c>
      <c r="G127" s="223"/>
      <c r="H127" s="223" t="s">
        <v>138</v>
      </c>
      <c r="I127" s="224" t="s">
        <v>139</v>
      </c>
      <c r="J127" s="225" t="s">
        <v>35</v>
      </c>
      <c r="K127" s="226">
        <v>5</v>
      </c>
      <c r="L127" s="227">
        <v>3</v>
      </c>
      <c r="M127" s="228" t="s">
        <v>370</v>
      </c>
      <c r="N127" s="229">
        <v>3</v>
      </c>
      <c r="O127" s="223"/>
      <c r="P127" s="227"/>
      <c r="Q127" s="187"/>
      <c r="R127" s="188"/>
      <c r="S127" s="188"/>
      <c r="T127" s="189">
        <v>1</v>
      </c>
      <c r="U127" s="190"/>
      <c r="V127" s="188">
        <v>1</v>
      </c>
      <c r="W127" s="188"/>
      <c r="X127" s="191"/>
      <c r="Y127" s="190"/>
      <c r="Z127" s="188"/>
      <c r="AA127" s="188"/>
      <c r="AB127" s="191">
        <v>1</v>
      </c>
      <c r="AC127" s="190"/>
      <c r="AD127" s="188"/>
      <c r="AE127" s="188"/>
      <c r="AF127" s="191"/>
      <c r="AG127" s="192"/>
      <c r="AH127" s="193"/>
      <c r="AI127" s="193"/>
      <c r="AJ127" s="194"/>
      <c r="AK127" s="192"/>
      <c r="AL127" s="193"/>
      <c r="AM127" s="193"/>
      <c r="AN127" s="194"/>
      <c r="AO127" s="192"/>
      <c r="AP127" s="193"/>
      <c r="AQ127" s="193"/>
      <c r="AR127" s="194"/>
      <c r="AS127" s="192"/>
      <c r="AT127" s="193"/>
      <c r="AU127" s="193"/>
      <c r="AV127" s="194"/>
      <c r="AW127" s="192"/>
      <c r="AX127" s="193"/>
      <c r="AY127" s="193"/>
      <c r="AZ127" s="194"/>
      <c r="BA127" s="190"/>
      <c r="BB127" s="188"/>
      <c r="BC127" s="188"/>
      <c r="BD127" s="191"/>
      <c r="BE127" s="190"/>
      <c r="BF127" s="188"/>
      <c r="BG127" s="188"/>
      <c r="BH127" s="191"/>
      <c r="BI127" s="190"/>
      <c r="BJ127" s="188"/>
      <c r="BK127" s="188"/>
      <c r="BL127" s="195"/>
      <c r="BM127" s="242">
        <f t="shared" si="7"/>
        <v>3</v>
      </c>
      <c r="BN127" s="245">
        <f t="shared" si="8"/>
        <v>0</v>
      </c>
      <c r="BO127" s="196"/>
      <c r="BP127" s="196"/>
      <c r="BQ127" s="2" t="s">
        <v>247</v>
      </c>
    </row>
    <row r="128" spans="1:69" s="2" customFormat="1" hidden="1" x14ac:dyDescent="0.25">
      <c r="A128" s="219" t="s">
        <v>82</v>
      </c>
      <c r="B128" s="220" t="s">
        <v>91</v>
      </c>
      <c r="C128" s="221" t="s">
        <v>119</v>
      </c>
      <c r="D128" s="221" t="s">
        <v>96</v>
      </c>
      <c r="E128" s="230" t="s">
        <v>101</v>
      </c>
      <c r="F128" s="222" t="s">
        <v>65</v>
      </c>
      <c r="G128" s="223"/>
      <c r="H128" s="223" t="s">
        <v>138</v>
      </c>
      <c r="I128" s="224" t="s">
        <v>139</v>
      </c>
      <c r="J128" s="225" t="s">
        <v>36</v>
      </c>
      <c r="K128" s="226">
        <v>5</v>
      </c>
      <c r="L128" s="227">
        <v>3</v>
      </c>
      <c r="M128" s="228" t="s">
        <v>370</v>
      </c>
      <c r="N128" s="229">
        <v>3</v>
      </c>
      <c r="O128" s="223"/>
      <c r="P128" s="227"/>
      <c r="Q128" s="187"/>
      <c r="R128" s="188"/>
      <c r="S128" s="188"/>
      <c r="T128" s="189">
        <v>1</v>
      </c>
      <c r="U128" s="190"/>
      <c r="V128" s="188">
        <v>1</v>
      </c>
      <c r="W128" s="188"/>
      <c r="X128" s="191"/>
      <c r="Y128" s="190"/>
      <c r="Z128" s="188"/>
      <c r="AA128" s="188"/>
      <c r="AB128" s="191">
        <v>1</v>
      </c>
      <c r="AC128" s="190"/>
      <c r="AD128" s="188"/>
      <c r="AE128" s="188"/>
      <c r="AF128" s="191"/>
      <c r="AG128" s="192"/>
      <c r="AH128" s="193"/>
      <c r="AI128" s="193"/>
      <c r="AJ128" s="194"/>
      <c r="AK128" s="192"/>
      <c r="AL128" s="193"/>
      <c r="AM128" s="193"/>
      <c r="AN128" s="194"/>
      <c r="AO128" s="192"/>
      <c r="AP128" s="193"/>
      <c r="AQ128" s="193"/>
      <c r="AR128" s="194"/>
      <c r="AS128" s="192"/>
      <c r="AT128" s="193"/>
      <c r="AU128" s="193"/>
      <c r="AV128" s="194"/>
      <c r="AW128" s="192"/>
      <c r="AX128" s="193"/>
      <c r="AY128" s="193"/>
      <c r="AZ128" s="194"/>
      <c r="BA128" s="190"/>
      <c r="BB128" s="188"/>
      <c r="BC128" s="188"/>
      <c r="BD128" s="191"/>
      <c r="BE128" s="190"/>
      <c r="BF128" s="188"/>
      <c r="BG128" s="188"/>
      <c r="BH128" s="191"/>
      <c r="BI128" s="190"/>
      <c r="BJ128" s="188"/>
      <c r="BK128" s="188"/>
      <c r="BL128" s="195"/>
      <c r="BM128" s="242">
        <f t="shared" si="7"/>
        <v>3</v>
      </c>
      <c r="BN128" s="245">
        <f t="shared" si="8"/>
        <v>0</v>
      </c>
      <c r="BO128" s="196"/>
      <c r="BP128" s="196"/>
      <c r="BQ128" s="2" t="s">
        <v>247</v>
      </c>
    </row>
    <row r="129" spans="1:69" s="2" customFormat="1" hidden="1" x14ac:dyDescent="0.25">
      <c r="A129" s="219" t="s">
        <v>82</v>
      </c>
      <c r="B129" s="220" t="s">
        <v>91</v>
      </c>
      <c r="C129" s="221" t="s">
        <v>119</v>
      </c>
      <c r="D129" s="221" t="s">
        <v>96</v>
      </c>
      <c r="E129" s="230" t="s">
        <v>101</v>
      </c>
      <c r="F129" s="222" t="s">
        <v>65</v>
      </c>
      <c r="G129" s="223"/>
      <c r="H129" s="223" t="s">
        <v>138</v>
      </c>
      <c r="I129" s="224" t="s">
        <v>139</v>
      </c>
      <c r="J129" s="225" t="s">
        <v>250</v>
      </c>
      <c r="K129" s="226">
        <v>6</v>
      </c>
      <c r="L129" s="227">
        <v>6</v>
      </c>
      <c r="M129" s="228" t="s">
        <v>251</v>
      </c>
      <c r="N129" s="229" t="s">
        <v>249</v>
      </c>
      <c r="O129" s="223" t="s">
        <v>252</v>
      </c>
      <c r="P129" s="227"/>
      <c r="Q129" s="187"/>
      <c r="R129" s="188"/>
      <c r="S129" s="188"/>
      <c r="T129" s="189">
        <v>6</v>
      </c>
      <c r="U129" s="190"/>
      <c r="V129" s="188"/>
      <c r="W129" s="188"/>
      <c r="X129" s="191"/>
      <c r="Y129" s="190"/>
      <c r="Z129" s="188"/>
      <c r="AA129" s="188"/>
      <c r="AB129" s="191"/>
      <c r="AC129" s="190"/>
      <c r="AD129" s="188"/>
      <c r="AE129" s="188"/>
      <c r="AF129" s="191"/>
      <c r="AG129" s="192"/>
      <c r="AH129" s="193"/>
      <c r="AI129" s="193"/>
      <c r="AJ129" s="194"/>
      <c r="AK129" s="192"/>
      <c r="AL129" s="193"/>
      <c r="AM129" s="193"/>
      <c r="AN129" s="194"/>
      <c r="AO129" s="192"/>
      <c r="AP129" s="193"/>
      <c r="AQ129" s="193"/>
      <c r="AR129" s="194"/>
      <c r="AS129" s="192"/>
      <c r="AT129" s="193"/>
      <c r="AU129" s="193"/>
      <c r="AV129" s="194"/>
      <c r="AW129" s="192"/>
      <c r="AX129" s="193"/>
      <c r="AY129" s="193"/>
      <c r="AZ129" s="194"/>
      <c r="BA129" s="190"/>
      <c r="BB129" s="188"/>
      <c r="BC129" s="188"/>
      <c r="BD129" s="191"/>
      <c r="BE129" s="190"/>
      <c r="BF129" s="188"/>
      <c r="BG129" s="188"/>
      <c r="BH129" s="191"/>
      <c r="BI129" s="190"/>
      <c r="BJ129" s="188"/>
      <c r="BK129" s="188"/>
      <c r="BL129" s="195"/>
      <c r="BM129" s="242">
        <f t="shared" si="7"/>
        <v>6</v>
      </c>
      <c r="BN129" s="245">
        <f t="shared" si="8"/>
        <v>0</v>
      </c>
      <c r="BO129" s="196"/>
      <c r="BP129" s="196"/>
      <c r="BQ129" s="2" t="s">
        <v>351</v>
      </c>
    </row>
    <row r="130" spans="1:69" s="2" customFormat="1" hidden="1" x14ac:dyDescent="0.25">
      <c r="A130" s="219" t="s">
        <v>82</v>
      </c>
      <c r="B130" s="220" t="s">
        <v>91</v>
      </c>
      <c r="C130" s="221" t="s">
        <v>120</v>
      </c>
      <c r="D130" s="221" t="s">
        <v>96</v>
      </c>
      <c r="E130" s="230" t="s">
        <v>101</v>
      </c>
      <c r="F130" s="222" t="s">
        <v>66</v>
      </c>
      <c r="G130" s="223"/>
      <c r="H130" s="223" t="s">
        <v>138</v>
      </c>
      <c r="I130" s="224" t="s">
        <v>139</v>
      </c>
      <c r="J130" s="225" t="s">
        <v>30</v>
      </c>
      <c r="K130" s="226">
        <v>5</v>
      </c>
      <c r="L130" s="227">
        <v>4</v>
      </c>
      <c r="M130" s="228" t="s">
        <v>148</v>
      </c>
      <c r="N130" s="229">
        <v>4</v>
      </c>
      <c r="O130" s="223"/>
      <c r="P130" s="227" t="s">
        <v>152</v>
      </c>
      <c r="Q130" s="187"/>
      <c r="R130" s="188"/>
      <c r="S130" s="188"/>
      <c r="T130" s="189"/>
      <c r="U130" s="190"/>
      <c r="V130" s="188">
        <v>1</v>
      </c>
      <c r="W130" s="188"/>
      <c r="X130" s="191"/>
      <c r="Y130" s="190"/>
      <c r="Z130" s="188">
        <v>1</v>
      </c>
      <c r="AA130" s="188"/>
      <c r="AB130" s="191">
        <v>1</v>
      </c>
      <c r="AC130" s="190"/>
      <c r="AD130" s="188"/>
      <c r="AE130" s="188"/>
      <c r="AF130" s="191"/>
      <c r="AG130" s="192"/>
      <c r="AH130" s="193"/>
      <c r="AI130" s="193"/>
      <c r="AJ130" s="194"/>
      <c r="AK130" s="192"/>
      <c r="AL130" s="193"/>
      <c r="AM130" s="193"/>
      <c r="AN130" s="194">
        <v>1</v>
      </c>
      <c r="AO130" s="192"/>
      <c r="AP130" s="193"/>
      <c r="AQ130" s="193"/>
      <c r="AR130" s="194"/>
      <c r="AS130" s="192"/>
      <c r="AT130" s="193"/>
      <c r="AU130" s="193"/>
      <c r="AV130" s="194"/>
      <c r="AW130" s="192"/>
      <c r="AX130" s="193"/>
      <c r="AY130" s="193"/>
      <c r="AZ130" s="194"/>
      <c r="BA130" s="190"/>
      <c r="BB130" s="188"/>
      <c r="BC130" s="188"/>
      <c r="BD130" s="191"/>
      <c r="BE130" s="190"/>
      <c r="BF130" s="188"/>
      <c r="BG130" s="188"/>
      <c r="BH130" s="191"/>
      <c r="BI130" s="190"/>
      <c r="BJ130" s="188"/>
      <c r="BK130" s="188"/>
      <c r="BL130" s="195"/>
      <c r="BM130" s="242">
        <f t="shared" si="7"/>
        <v>4</v>
      </c>
      <c r="BN130" s="245">
        <f t="shared" si="8"/>
        <v>0</v>
      </c>
      <c r="BO130" s="196"/>
      <c r="BP130" s="196"/>
      <c r="BQ130" s="2" t="s">
        <v>247</v>
      </c>
    </row>
    <row r="131" spans="1:69" s="2" customFormat="1" hidden="1" x14ac:dyDescent="0.25">
      <c r="A131" s="219" t="s">
        <v>82</v>
      </c>
      <c r="B131" s="220" t="s">
        <v>91</v>
      </c>
      <c r="C131" s="221" t="s">
        <v>120</v>
      </c>
      <c r="D131" s="221" t="s">
        <v>96</v>
      </c>
      <c r="E131" s="230" t="s">
        <v>101</v>
      </c>
      <c r="F131" s="222" t="s">
        <v>66</v>
      </c>
      <c r="G131" s="223"/>
      <c r="H131" s="223" t="s">
        <v>138</v>
      </c>
      <c r="I131" s="224" t="s">
        <v>139</v>
      </c>
      <c r="J131" s="225" t="s">
        <v>33</v>
      </c>
      <c r="K131" s="226">
        <v>0</v>
      </c>
      <c r="L131" s="227">
        <v>1</v>
      </c>
      <c r="M131" s="228"/>
      <c r="N131" s="229">
        <v>1</v>
      </c>
      <c r="O131" s="223"/>
      <c r="P131" s="227"/>
      <c r="Q131" s="187"/>
      <c r="R131" s="188"/>
      <c r="S131" s="188"/>
      <c r="T131" s="189"/>
      <c r="U131" s="190"/>
      <c r="V131" s="188"/>
      <c r="W131" s="188"/>
      <c r="X131" s="191"/>
      <c r="Y131" s="190"/>
      <c r="Z131" s="188"/>
      <c r="AA131" s="188"/>
      <c r="AB131" s="191"/>
      <c r="AC131" s="190"/>
      <c r="AD131" s="188"/>
      <c r="AE131" s="188"/>
      <c r="AF131" s="191"/>
      <c r="AG131" s="192"/>
      <c r="AH131" s="193"/>
      <c r="AI131" s="193"/>
      <c r="AJ131" s="194"/>
      <c r="AK131" s="192">
        <v>1</v>
      </c>
      <c r="AL131" s="193"/>
      <c r="AM131" s="193"/>
      <c r="AN131" s="194"/>
      <c r="AO131" s="192"/>
      <c r="AP131" s="193"/>
      <c r="AQ131" s="193"/>
      <c r="AR131" s="194"/>
      <c r="AS131" s="192"/>
      <c r="AT131" s="193"/>
      <c r="AU131" s="193"/>
      <c r="AV131" s="194"/>
      <c r="AW131" s="192"/>
      <c r="AX131" s="193"/>
      <c r="AY131" s="193"/>
      <c r="AZ131" s="194"/>
      <c r="BA131" s="190"/>
      <c r="BB131" s="188"/>
      <c r="BC131" s="188"/>
      <c r="BD131" s="191"/>
      <c r="BE131" s="190"/>
      <c r="BF131" s="188"/>
      <c r="BG131" s="188"/>
      <c r="BH131" s="191"/>
      <c r="BI131" s="190"/>
      <c r="BJ131" s="188"/>
      <c r="BK131" s="188"/>
      <c r="BL131" s="195"/>
      <c r="BM131" s="242">
        <f t="shared" si="7"/>
        <v>1</v>
      </c>
      <c r="BN131" s="245">
        <f t="shared" si="8"/>
        <v>0</v>
      </c>
      <c r="BO131" s="196"/>
      <c r="BP131" s="196"/>
      <c r="BQ131" s="2" t="s">
        <v>247</v>
      </c>
    </row>
    <row r="132" spans="1:69" s="2" customFormat="1" hidden="1" x14ac:dyDescent="0.25">
      <c r="A132" s="219" t="s">
        <v>82</v>
      </c>
      <c r="B132" s="220" t="s">
        <v>91</v>
      </c>
      <c r="C132" s="221" t="s">
        <v>120</v>
      </c>
      <c r="D132" s="221" t="s">
        <v>96</v>
      </c>
      <c r="E132" s="230" t="s">
        <v>101</v>
      </c>
      <c r="F132" s="222" t="s">
        <v>66</v>
      </c>
      <c r="G132" s="223"/>
      <c r="H132" s="223" t="s">
        <v>138</v>
      </c>
      <c r="I132" s="224" t="s">
        <v>139</v>
      </c>
      <c r="J132" s="225" t="s">
        <v>166</v>
      </c>
      <c r="K132" s="226">
        <v>5</v>
      </c>
      <c r="L132" s="227">
        <v>5</v>
      </c>
      <c r="M132" s="228" t="s">
        <v>148</v>
      </c>
      <c r="N132" s="229">
        <v>5</v>
      </c>
      <c r="O132" s="223"/>
      <c r="P132" s="227" t="s">
        <v>152</v>
      </c>
      <c r="Q132" s="187"/>
      <c r="R132" s="188"/>
      <c r="S132" s="188"/>
      <c r="T132" s="189"/>
      <c r="U132" s="190"/>
      <c r="V132" s="188">
        <v>1</v>
      </c>
      <c r="W132" s="188"/>
      <c r="X132" s="191"/>
      <c r="Y132" s="190"/>
      <c r="Z132" s="188">
        <v>1</v>
      </c>
      <c r="AA132" s="188"/>
      <c r="AB132" s="191">
        <v>1</v>
      </c>
      <c r="AC132" s="190"/>
      <c r="AD132" s="188"/>
      <c r="AE132" s="188"/>
      <c r="AF132" s="191"/>
      <c r="AG132" s="192"/>
      <c r="AH132" s="193"/>
      <c r="AI132" s="193"/>
      <c r="AJ132" s="194"/>
      <c r="AK132" s="192">
        <v>1</v>
      </c>
      <c r="AL132" s="193"/>
      <c r="AM132" s="193"/>
      <c r="AN132" s="194">
        <v>1</v>
      </c>
      <c r="AO132" s="192"/>
      <c r="AP132" s="193"/>
      <c r="AQ132" s="193"/>
      <c r="AR132" s="194"/>
      <c r="AS132" s="192"/>
      <c r="AT132" s="193"/>
      <c r="AU132" s="193"/>
      <c r="AV132" s="194"/>
      <c r="AW132" s="192"/>
      <c r="AX132" s="193"/>
      <c r="AY132" s="193"/>
      <c r="AZ132" s="194"/>
      <c r="BA132" s="190"/>
      <c r="BB132" s="188"/>
      <c r="BC132" s="188"/>
      <c r="BD132" s="191"/>
      <c r="BE132" s="190"/>
      <c r="BF132" s="188"/>
      <c r="BG132" s="188"/>
      <c r="BH132" s="191"/>
      <c r="BI132" s="190"/>
      <c r="BJ132" s="188"/>
      <c r="BK132" s="188"/>
      <c r="BL132" s="195"/>
      <c r="BM132" s="242">
        <f t="shared" si="7"/>
        <v>5</v>
      </c>
      <c r="BN132" s="245">
        <f t="shared" si="8"/>
        <v>0</v>
      </c>
      <c r="BO132" s="196"/>
      <c r="BP132" s="196"/>
      <c r="BQ132" s="2" t="s">
        <v>247</v>
      </c>
    </row>
    <row r="133" spans="1:69" s="2" customFormat="1" hidden="1" x14ac:dyDescent="0.25">
      <c r="A133" s="219" t="s">
        <v>82</v>
      </c>
      <c r="B133" s="220" t="s">
        <v>91</v>
      </c>
      <c r="C133" s="221" t="s">
        <v>120</v>
      </c>
      <c r="D133" s="221" t="s">
        <v>96</v>
      </c>
      <c r="E133" s="230" t="s">
        <v>101</v>
      </c>
      <c r="F133" s="222" t="s">
        <v>66</v>
      </c>
      <c r="G133" s="223"/>
      <c r="H133" s="223" t="s">
        <v>138</v>
      </c>
      <c r="I133" s="224" t="s">
        <v>139</v>
      </c>
      <c r="J133" s="225" t="s">
        <v>250</v>
      </c>
      <c r="K133" s="226">
        <v>6</v>
      </c>
      <c r="L133" s="227">
        <v>6</v>
      </c>
      <c r="M133" s="228" t="s">
        <v>251</v>
      </c>
      <c r="N133" s="229" t="s">
        <v>249</v>
      </c>
      <c r="O133" s="223" t="s">
        <v>252</v>
      </c>
      <c r="P133" s="227"/>
      <c r="Q133" s="187"/>
      <c r="R133" s="188"/>
      <c r="S133" s="188"/>
      <c r="T133" s="189"/>
      <c r="U133" s="190"/>
      <c r="V133" s="188"/>
      <c r="W133" s="188"/>
      <c r="X133" s="191"/>
      <c r="Y133" s="190"/>
      <c r="Z133" s="188"/>
      <c r="AA133" s="188"/>
      <c r="AB133" s="191"/>
      <c r="AC133" s="190"/>
      <c r="AD133" s="188"/>
      <c r="AE133" s="188"/>
      <c r="AF133" s="191"/>
      <c r="AG133" s="192"/>
      <c r="AH133" s="193"/>
      <c r="AI133" s="193"/>
      <c r="AJ133" s="194"/>
      <c r="AK133" s="192"/>
      <c r="AL133" s="193"/>
      <c r="AM133" s="193"/>
      <c r="AN133" s="194"/>
      <c r="AO133" s="192"/>
      <c r="AP133" s="193"/>
      <c r="AQ133" s="193"/>
      <c r="AR133" s="194"/>
      <c r="AS133" s="192"/>
      <c r="AT133" s="193"/>
      <c r="AU133" s="193"/>
      <c r="AV133" s="194"/>
      <c r="AW133" s="192"/>
      <c r="AX133" s="193"/>
      <c r="AY133" s="193"/>
      <c r="AZ133" s="194"/>
      <c r="BA133" s="190"/>
      <c r="BB133" s="188"/>
      <c r="BC133" s="188"/>
      <c r="BD133" s="191"/>
      <c r="BE133" s="190"/>
      <c r="BF133" s="188"/>
      <c r="BG133" s="188"/>
      <c r="BH133" s="191"/>
      <c r="BI133" s="190"/>
      <c r="BJ133" s="188"/>
      <c r="BK133" s="188"/>
      <c r="BL133" s="195"/>
      <c r="BM133" s="242">
        <f t="shared" si="7"/>
        <v>0</v>
      </c>
      <c r="BN133" s="245">
        <f t="shared" si="8"/>
        <v>6</v>
      </c>
      <c r="BO133" s="196"/>
      <c r="BP133" s="196"/>
      <c r="BQ133" s="2" t="s">
        <v>351</v>
      </c>
    </row>
    <row r="134" spans="1:69" s="2" customFormat="1" hidden="1" x14ac:dyDescent="0.25">
      <c r="A134" s="219" t="s">
        <v>82</v>
      </c>
      <c r="B134" s="220" t="s">
        <v>91</v>
      </c>
      <c r="C134" s="221" t="s">
        <v>121</v>
      </c>
      <c r="D134" s="221" t="s">
        <v>96</v>
      </c>
      <c r="E134" s="230" t="s">
        <v>101</v>
      </c>
      <c r="F134" s="222" t="s">
        <v>67</v>
      </c>
      <c r="G134" s="223"/>
      <c r="H134" s="223" t="s">
        <v>138</v>
      </c>
      <c r="I134" s="224" t="s">
        <v>139</v>
      </c>
      <c r="J134" s="225" t="s">
        <v>33</v>
      </c>
      <c r="K134" s="226">
        <v>5</v>
      </c>
      <c r="L134" s="227">
        <v>5</v>
      </c>
      <c r="M134" s="228" t="s">
        <v>148</v>
      </c>
      <c r="N134" s="229">
        <v>5</v>
      </c>
      <c r="O134" s="223"/>
      <c r="P134" s="227" t="s">
        <v>152</v>
      </c>
      <c r="Q134" s="187">
        <v>1</v>
      </c>
      <c r="R134" s="188"/>
      <c r="S134" s="188"/>
      <c r="T134" s="189"/>
      <c r="U134" s="190"/>
      <c r="V134" s="188">
        <v>1</v>
      </c>
      <c r="W134" s="188"/>
      <c r="X134" s="191"/>
      <c r="Y134" s="190"/>
      <c r="Z134" s="188"/>
      <c r="AA134" s="188"/>
      <c r="AB134" s="191">
        <v>1</v>
      </c>
      <c r="AC134" s="190"/>
      <c r="AD134" s="188"/>
      <c r="AE134" s="188"/>
      <c r="AF134" s="191"/>
      <c r="AG134" s="192"/>
      <c r="AH134" s="193"/>
      <c r="AI134" s="193"/>
      <c r="AJ134" s="194"/>
      <c r="AK134" s="192">
        <v>1</v>
      </c>
      <c r="AL134" s="193"/>
      <c r="AM134" s="193"/>
      <c r="AN134" s="194">
        <v>1</v>
      </c>
      <c r="AO134" s="192"/>
      <c r="AP134" s="193"/>
      <c r="AQ134" s="193"/>
      <c r="AR134" s="194"/>
      <c r="AS134" s="192"/>
      <c r="AT134" s="193"/>
      <c r="AU134" s="193"/>
      <c r="AV134" s="194"/>
      <c r="AW134" s="192"/>
      <c r="AX134" s="193"/>
      <c r="AY134" s="193"/>
      <c r="AZ134" s="194"/>
      <c r="BA134" s="190"/>
      <c r="BB134" s="188"/>
      <c r="BC134" s="188"/>
      <c r="BD134" s="191"/>
      <c r="BE134" s="190"/>
      <c r="BF134" s="188"/>
      <c r="BG134" s="188"/>
      <c r="BH134" s="191"/>
      <c r="BI134" s="190"/>
      <c r="BJ134" s="188"/>
      <c r="BK134" s="188"/>
      <c r="BL134" s="195"/>
      <c r="BM134" s="242">
        <f t="shared" si="7"/>
        <v>5</v>
      </c>
      <c r="BN134" s="245">
        <f t="shared" si="8"/>
        <v>0</v>
      </c>
      <c r="BO134" s="196"/>
      <c r="BP134" s="196"/>
      <c r="BQ134" s="2" t="s">
        <v>247</v>
      </c>
    </row>
    <row r="135" spans="1:69" s="2" customFormat="1" hidden="1" x14ac:dyDescent="0.25">
      <c r="A135" s="219" t="s">
        <v>82</v>
      </c>
      <c r="B135" s="220" t="s">
        <v>91</v>
      </c>
      <c r="C135" s="221" t="s">
        <v>121</v>
      </c>
      <c r="D135" s="221" t="s">
        <v>96</v>
      </c>
      <c r="E135" s="230" t="s">
        <v>101</v>
      </c>
      <c r="F135" s="222" t="s">
        <v>67</v>
      </c>
      <c r="G135" s="223"/>
      <c r="H135" s="223" t="s">
        <v>138</v>
      </c>
      <c r="I135" s="224" t="s">
        <v>139</v>
      </c>
      <c r="J135" s="225" t="s">
        <v>166</v>
      </c>
      <c r="K135" s="226">
        <v>5</v>
      </c>
      <c r="L135" s="227">
        <v>5</v>
      </c>
      <c r="M135" s="228" t="s">
        <v>148</v>
      </c>
      <c r="N135" s="229">
        <v>5</v>
      </c>
      <c r="O135" s="223"/>
      <c r="P135" s="227" t="s">
        <v>152</v>
      </c>
      <c r="Q135" s="187">
        <v>1</v>
      </c>
      <c r="R135" s="188"/>
      <c r="S135" s="188"/>
      <c r="T135" s="189"/>
      <c r="U135" s="190"/>
      <c r="V135" s="188">
        <v>1</v>
      </c>
      <c r="W135" s="188"/>
      <c r="X135" s="191"/>
      <c r="Y135" s="190"/>
      <c r="Z135" s="188"/>
      <c r="AA135" s="188"/>
      <c r="AB135" s="191">
        <v>1</v>
      </c>
      <c r="AC135" s="190"/>
      <c r="AD135" s="188"/>
      <c r="AE135" s="188"/>
      <c r="AF135" s="191"/>
      <c r="AG135" s="192"/>
      <c r="AH135" s="193"/>
      <c r="AI135" s="193"/>
      <c r="AJ135" s="194"/>
      <c r="AK135" s="192">
        <v>1</v>
      </c>
      <c r="AL135" s="193"/>
      <c r="AM135" s="193"/>
      <c r="AN135" s="194">
        <v>1</v>
      </c>
      <c r="AO135" s="192"/>
      <c r="AP135" s="193"/>
      <c r="AQ135" s="193"/>
      <c r="AR135" s="194"/>
      <c r="AS135" s="192"/>
      <c r="AT135" s="193"/>
      <c r="AU135" s="193"/>
      <c r="AV135" s="194"/>
      <c r="AW135" s="192"/>
      <c r="AX135" s="193"/>
      <c r="AY135" s="193"/>
      <c r="AZ135" s="194"/>
      <c r="BA135" s="190"/>
      <c r="BB135" s="188"/>
      <c r="BC135" s="188"/>
      <c r="BD135" s="191"/>
      <c r="BE135" s="190"/>
      <c r="BF135" s="188"/>
      <c r="BG135" s="188"/>
      <c r="BH135" s="191"/>
      <c r="BI135" s="190"/>
      <c r="BJ135" s="188"/>
      <c r="BK135" s="188"/>
      <c r="BL135" s="195"/>
      <c r="BM135" s="242">
        <f t="shared" ref="BM135:BM198" si="10">SUM(Q135:BL135)</f>
        <v>5</v>
      </c>
      <c r="BN135" s="245">
        <f t="shared" si="8"/>
        <v>0</v>
      </c>
      <c r="BO135" s="196"/>
      <c r="BP135" s="196"/>
      <c r="BQ135" s="2" t="s">
        <v>247</v>
      </c>
    </row>
    <row r="136" spans="1:69" s="2" customFormat="1" hidden="1" x14ac:dyDescent="0.25">
      <c r="A136" s="219" t="s">
        <v>82</v>
      </c>
      <c r="B136" s="220" t="s">
        <v>91</v>
      </c>
      <c r="C136" s="221" t="s">
        <v>121</v>
      </c>
      <c r="D136" s="221" t="s">
        <v>96</v>
      </c>
      <c r="E136" s="230" t="s">
        <v>101</v>
      </c>
      <c r="F136" s="222" t="s">
        <v>67</v>
      </c>
      <c r="G136" s="223"/>
      <c r="H136" s="223" t="s">
        <v>138</v>
      </c>
      <c r="I136" s="224" t="s">
        <v>139</v>
      </c>
      <c r="J136" s="225" t="s">
        <v>36</v>
      </c>
      <c r="K136" s="226">
        <v>5</v>
      </c>
      <c r="L136" s="227">
        <v>2</v>
      </c>
      <c r="M136" s="228" t="s">
        <v>148</v>
      </c>
      <c r="N136" s="229">
        <v>2</v>
      </c>
      <c r="O136" s="223"/>
      <c r="P136" s="227" t="s">
        <v>152</v>
      </c>
      <c r="Q136" s="187">
        <v>1</v>
      </c>
      <c r="R136" s="188"/>
      <c r="S136" s="188"/>
      <c r="T136" s="189"/>
      <c r="U136" s="190"/>
      <c r="V136" s="188"/>
      <c r="W136" s="188"/>
      <c r="X136" s="191"/>
      <c r="Y136" s="190"/>
      <c r="Z136" s="188"/>
      <c r="AA136" s="188"/>
      <c r="AB136" s="191"/>
      <c r="AC136" s="190"/>
      <c r="AD136" s="188"/>
      <c r="AE136" s="188"/>
      <c r="AF136" s="191"/>
      <c r="AG136" s="192"/>
      <c r="AH136" s="193"/>
      <c r="AI136" s="193"/>
      <c r="AJ136" s="194"/>
      <c r="AK136" s="192">
        <v>1</v>
      </c>
      <c r="AL136" s="193"/>
      <c r="AM136" s="193"/>
      <c r="AN136" s="194"/>
      <c r="AO136" s="192"/>
      <c r="AP136" s="193"/>
      <c r="AQ136" s="193"/>
      <c r="AR136" s="194"/>
      <c r="AS136" s="192"/>
      <c r="AT136" s="193"/>
      <c r="AU136" s="193"/>
      <c r="AV136" s="194"/>
      <c r="AW136" s="192"/>
      <c r="AX136" s="193"/>
      <c r="AY136" s="193"/>
      <c r="AZ136" s="194"/>
      <c r="BA136" s="190"/>
      <c r="BB136" s="188"/>
      <c r="BC136" s="188"/>
      <c r="BD136" s="191"/>
      <c r="BE136" s="190"/>
      <c r="BF136" s="188"/>
      <c r="BG136" s="188"/>
      <c r="BH136" s="191"/>
      <c r="BI136" s="190"/>
      <c r="BJ136" s="188"/>
      <c r="BK136" s="188"/>
      <c r="BL136" s="195"/>
      <c r="BM136" s="242">
        <f t="shared" si="10"/>
        <v>2</v>
      </c>
      <c r="BN136" s="245">
        <f t="shared" si="8"/>
        <v>0</v>
      </c>
      <c r="BO136" s="196"/>
      <c r="BP136" s="196"/>
      <c r="BQ136" s="2" t="s">
        <v>247</v>
      </c>
    </row>
    <row r="137" spans="1:69" s="2" customFormat="1" hidden="1" x14ac:dyDescent="0.25">
      <c r="A137" s="219" t="s">
        <v>82</v>
      </c>
      <c r="B137" s="220" t="s">
        <v>91</v>
      </c>
      <c r="C137" s="221" t="s">
        <v>121</v>
      </c>
      <c r="D137" s="221" t="s">
        <v>96</v>
      </c>
      <c r="E137" s="230" t="s">
        <v>101</v>
      </c>
      <c r="F137" s="222" t="s">
        <v>67</v>
      </c>
      <c r="G137" s="223"/>
      <c r="H137" s="223" t="s">
        <v>138</v>
      </c>
      <c r="I137" s="224" t="s">
        <v>139</v>
      </c>
      <c r="J137" s="225" t="s">
        <v>37</v>
      </c>
      <c r="K137" s="226" t="s">
        <v>38</v>
      </c>
      <c r="L137" s="227">
        <v>5</v>
      </c>
      <c r="M137" s="228" t="s">
        <v>148</v>
      </c>
      <c r="N137" s="229">
        <v>5</v>
      </c>
      <c r="O137" s="223"/>
      <c r="P137" s="227" t="s">
        <v>152</v>
      </c>
      <c r="Q137" s="187">
        <v>1</v>
      </c>
      <c r="R137" s="188"/>
      <c r="S137" s="188"/>
      <c r="T137" s="189"/>
      <c r="U137" s="190"/>
      <c r="V137" s="188">
        <v>1</v>
      </c>
      <c r="W137" s="188"/>
      <c r="X137" s="191"/>
      <c r="Y137" s="190"/>
      <c r="Z137" s="188"/>
      <c r="AA137" s="188"/>
      <c r="AB137" s="191">
        <v>1</v>
      </c>
      <c r="AC137" s="190"/>
      <c r="AD137" s="188"/>
      <c r="AE137" s="188"/>
      <c r="AF137" s="191"/>
      <c r="AG137" s="192"/>
      <c r="AH137" s="193"/>
      <c r="AI137" s="193"/>
      <c r="AJ137" s="194"/>
      <c r="AK137" s="192">
        <v>1</v>
      </c>
      <c r="AL137" s="193"/>
      <c r="AM137" s="193"/>
      <c r="AN137" s="194">
        <v>1</v>
      </c>
      <c r="AO137" s="192"/>
      <c r="AP137" s="193"/>
      <c r="AQ137" s="193"/>
      <c r="AR137" s="194"/>
      <c r="AS137" s="192"/>
      <c r="AT137" s="193"/>
      <c r="AU137" s="193"/>
      <c r="AV137" s="194"/>
      <c r="AW137" s="192"/>
      <c r="AX137" s="193"/>
      <c r="AY137" s="193"/>
      <c r="AZ137" s="194"/>
      <c r="BA137" s="190"/>
      <c r="BB137" s="188"/>
      <c r="BC137" s="188"/>
      <c r="BD137" s="191"/>
      <c r="BE137" s="190"/>
      <c r="BF137" s="188"/>
      <c r="BG137" s="188"/>
      <c r="BH137" s="191"/>
      <c r="BI137" s="190"/>
      <c r="BJ137" s="188"/>
      <c r="BK137" s="188"/>
      <c r="BL137" s="195"/>
      <c r="BM137" s="242">
        <f t="shared" si="10"/>
        <v>5</v>
      </c>
      <c r="BN137" s="245">
        <f t="shared" ref="BN137:BN200" si="11">L137-BM137</f>
        <v>0</v>
      </c>
      <c r="BO137" s="196"/>
      <c r="BP137" s="196"/>
      <c r="BQ137" s="2" t="s">
        <v>247</v>
      </c>
    </row>
    <row r="138" spans="1:69" s="2" customFormat="1" hidden="1" x14ac:dyDescent="0.25">
      <c r="A138" s="219" t="s">
        <v>82</v>
      </c>
      <c r="B138" s="220" t="s">
        <v>91</v>
      </c>
      <c r="C138" s="221" t="s">
        <v>121</v>
      </c>
      <c r="D138" s="221" t="s">
        <v>96</v>
      </c>
      <c r="E138" s="230" t="s">
        <v>101</v>
      </c>
      <c r="F138" s="222" t="s">
        <v>67</v>
      </c>
      <c r="G138" s="223"/>
      <c r="H138" s="223" t="s">
        <v>138</v>
      </c>
      <c r="I138" s="224" t="s">
        <v>139</v>
      </c>
      <c r="J138" s="225" t="s">
        <v>250</v>
      </c>
      <c r="K138" s="226">
        <v>6</v>
      </c>
      <c r="L138" s="227">
        <v>6</v>
      </c>
      <c r="M138" s="228" t="s">
        <v>251</v>
      </c>
      <c r="N138" s="229" t="s">
        <v>249</v>
      </c>
      <c r="O138" s="223" t="s">
        <v>252</v>
      </c>
      <c r="P138" s="227"/>
      <c r="Q138" s="187"/>
      <c r="R138" s="188"/>
      <c r="S138" s="188"/>
      <c r="T138" s="189"/>
      <c r="U138" s="190"/>
      <c r="V138" s="188"/>
      <c r="W138" s="188"/>
      <c r="X138" s="191"/>
      <c r="Y138" s="190"/>
      <c r="Z138" s="188"/>
      <c r="AA138" s="188"/>
      <c r="AB138" s="191"/>
      <c r="AC138" s="190"/>
      <c r="AD138" s="188"/>
      <c r="AE138" s="188"/>
      <c r="AF138" s="191"/>
      <c r="AG138" s="192"/>
      <c r="AH138" s="193"/>
      <c r="AI138" s="193"/>
      <c r="AJ138" s="194"/>
      <c r="AK138" s="192"/>
      <c r="AL138" s="193"/>
      <c r="AM138" s="193"/>
      <c r="AN138" s="194"/>
      <c r="AO138" s="192"/>
      <c r="AP138" s="193"/>
      <c r="AQ138" s="193"/>
      <c r="AR138" s="194"/>
      <c r="AS138" s="192"/>
      <c r="AT138" s="193"/>
      <c r="AU138" s="193"/>
      <c r="AV138" s="194"/>
      <c r="AW138" s="192"/>
      <c r="AX138" s="193"/>
      <c r="AY138" s="193"/>
      <c r="AZ138" s="194"/>
      <c r="BA138" s="190"/>
      <c r="BB138" s="188"/>
      <c r="BC138" s="188"/>
      <c r="BD138" s="191"/>
      <c r="BE138" s="190"/>
      <c r="BF138" s="188"/>
      <c r="BG138" s="188"/>
      <c r="BH138" s="191"/>
      <c r="BI138" s="190"/>
      <c r="BJ138" s="188"/>
      <c r="BK138" s="188"/>
      <c r="BL138" s="195"/>
      <c r="BM138" s="242">
        <f t="shared" si="10"/>
        <v>0</v>
      </c>
      <c r="BN138" s="245">
        <f t="shared" si="11"/>
        <v>6</v>
      </c>
      <c r="BO138" s="196"/>
      <c r="BP138" s="196"/>
      <c r="BQ138" s="2" t="s">
        <v>351</v>
      </c>
    </row>
    <row r="139" spans="1:69" s="2" customFormat="1" hidden="1" x14ac:dyDescent="0.25">
      <c r="A139" s="219" t="s">
        <v>82</v>
      </c>
      <c r="B139" s="220" t="s">
        <v>91</v>
      </c>
      <c r="C139" s="221" t="s">
        <v>122</v>
      </c>
      <c r="D139" s="221" t="s">
        <v>95</v>
      </c>
      <c r="E139" s="230" t="s">
        <v>101</v>
      </c>
      <c r="F139" s="222" t="s">
        <v>68</v>
      </c>
      <c r="G139" s="223"/>
      <c r="H139" s="223" t="s">
        <v>138</v>
      </c>
      <c r="I139" s="224" t="s">
        <v>139</v>
      </c>
      <c r="J139" s="225" t="s">
        <v>30</v>
      </c>
      <c r="K139" s="226">
        <v>2</v>
      </c>
      <c r="L139" s="227">
        <v>2</v>
      </c>
      <c r="M139" s="228" t="s">
        <v>147</v>
      </c>
      <c r="N139" s="229">
        <v>2</v>
      </c>
      <c r="O139" s="223"/>
      <c r="P139" s="227"/>
      <c r="Q139" s="187">
        <v>1</v>
      </c>
      <c r="R139" s="188"/>
      <c r="S139" s="188"/>
      <c r="T139" s="189"/>
      <c r="U139" s="190"/>
      <c r="V139" s="188"/>
      <c r="W139" s="188"/>
      <c r="X139" s="191"/>
      <c r="Y139" s="190"/>
      <c r="Z139" s="188"/>
      <c r="AA139" s="188"/>
      <c r="AB139" s="191"/>
      <c r="AC139" s="190"/>
      <c r="AD139" s="188"/>
      <c r="AE139" s="188"/>
      <c r="AF139" s="191"/>
      <c r="AG139" s="192"/>
      <c r="AH139" s="193"/>
      <c r="AI139" s="193"/>
      <c r="AJ139" s="194"/>
      <c r="AK139" s="192"/>
      <c r="AL139" s="193"/>
      <c r="AM139" s="193"/>
      <c r="AN139" s="194">
        <v>1</v>
      </c>
      <c r="AO139" s="192"/>
      <c r="AP139" s="193"/>
      <c r="AQ139" s="193"/>
      <c r="AR139" s="194"/>
      <c r="AS139" s="192"/>
      <c r="AT139" s="193"/>
      <c r="AU139" s="193"/>
      <c r="AV139" s="194"/>
      <c r="AW139" s="192"/>
      <c r="AX139" s="193"/>
      <c r="AY139" s="193"/>
      <c r="AZ139" s="194"/>
      <c r="BA139" s="190"/>
      <c r="BB139" s="188"/>
      <c r="BC139" s="188"/>
      <c r="BD139" s="191"/>
      <c r="BE139" s="190"/>
      <c r="BF139" s="188"/>
      <c r="BG139" s="188"/>
      <c r="BH139" s="191"/>
      <c r="BI139" s="190"/>
      <c r="BJ139" s="188"/>
      <c r="BK139" s="188"/>
      <c r="BL139" s="195"/>
      <c r="BM139" s="242">
        <f t="shared" si="10"/>
        <v>2</v>
      </c>
      <c r="BN139" s="245">
        <f t="shared" si="11"/>
        <v>0</v>
      </c>
      <c r="BO139" s="196"/>
      <c r="BP139" s="196"/>
      <c r="BQ139" s="2" t="s">
        <v>247</v>
      </c>
    </row>
    <row r="140" spans="1:69" s="2" customFormat="1" hidden="1" x14ac:dyDescent="0.25">
      <c r="A140" s="219" t="s">
        <v>82</v>
      </c>
      <c r="B140" s="220" t="s">
        <v>91</v>
      </c>
      <c r="C140" s="221" t="s">
        <v>122</v>
      </c>
      <c r="D140" s="221" t="s">
        <v>95</v>
      </c>
      <c r="E140" s="230" t="s">
        <v>101</v>
      </c>
      <c r="F140" s="222" t="s">
        <v>68</v>
      </c>
      <c r="G140" s="223"/>
      <c r="H140" s="223" t="s">
        <v>138</v>
      </c>
      <c r="I140" s="224" t="s">
        <v>139</v>
      </c>
      <c r="J140" s="225" t="s">
        <v>34</v>
      </c>
      <c r="K140" s="226">
        <v>1</v>
      </c>
      <c r="L140" s="227">
        <v>1</v>
      </c>
      <c r="M140" s="228" t="s">
        <v>151</v>
      </c>
      <c r="N140" s="229">
        <v>1</v>
      </c>
      <c r="O140" s="223"/>
      <c r="P140" s="227"/>
      <c r="Q140" s="187">
        <v>1</v>
      </c>
      <c r="R140" s="188"/>
      <c r="S140" s="188"/>
      <c r="T140" s="189"/>
      <c r="U140" s="190"/>
      <c r="V140" s="188"/>
      <c r="W140" s="188"/>
      <c r="X140" s="191"/>
      <c r="Y140" s="190"/>
      <c r="Z140" s="188"/>
      <c r="AA140" s="188"/>
      <c r="AB140" s="191"/>
      <c r="AC140" s="190"/>
      <c r="AD140" s="188"/>
      <c r="AE140" s="188"/>
      <c r="AF140" s="191"/>
      <c r="AG140" s="192"/>
      <c r="AH140" s="193"/>
      <c r="AI140" s="193"/>
      <c r="AJ140" s="194"/>
      <c r="AK140" s="192"/>
      <c r="AL140" s="193"/>
      <c r="AM140" s="193"/>
      <c r="AN140" s="194"/>
      <c r="AO140" s="192"/>
      <c r="AP140" s="193"/>
      <c r="AQ140" s="193"/>
      <c r="AR140" s="194"/>
      <c r="AS140" s="192"/>
      <c r="AT140" s="193"/>
      <c r="AU140" s="193"/>
      <c r="AV140" s="194"/>
      <c r="AW140" s="192"/>
      <c r="AX140" s="193"/>
      <c r="AY140" s="193"/>
      <c r="AZ140" s="194"/>
      <c r="BA140" s="190"/>
      <c r="BB140" s="188"/>
      <c r="BC140" s="188"/>
      <c r="BD140" s="191"/>
      <c r="BE140" s="190"/>
      <c r="BF140" s="188"/>
      <c r="BG140" s="188"/>
      <c r="BH140" s="191"/>
      <c r="BI140" s="190"/>
      <c r="BJ140" s="188"/>
      <c r="BK140" s="188"/>
      <c r="BL140" s="195"/>
      <c r="BM140" s="242">
        <f t="shared" si="10"/>
        <v>1</v>
      </c>
      <c r="BN140" s="245">
        <f t="shared" si="11"/>
        <v>0</v>
      </c>
      <c r="BO140" s="196"/>
      <c r="BP140" s="196"/>
      <c r="BQ140" s="2" t="s">
        <v>247</v>
      </c>
    </row>
    <row r="141" spans="1:69" s="2" customFormat="1" hidden="1" x14ac:dyDescent="0.25">
      <c r="A141" s="219" t="s">
        <v>82</v>
      </c>
      <c r="B141" s="220" t="s">
        <v>91</v>
      </c>
      <c r="C141" s="221" t="s">
        <v>122</v>
      </c>
      <c r="D141" s="221" t="s">
        <v>95</v>
      </c>
      <c r="E141" s="230" t="s">
        <v>101</v>
      </c>
      <c r="F141" s="222" t="s">
        <v>68</v>
      </c>
      <c r="G141" s="223"/>
      <c r="H141" s="223" t="s">
        <v>138</v>
      </c>
      <c r="I141" s="224" t="s">
        <v>139</v>
      </c>
      <c r="J141" s="225" t="s">
        <v>31</v>
      </c>
      <c r="K141" s="226">
        <v>2</v>
      </c>
      <c r="L141" s="227">
        <v>2</v>
      </c>
      <c r="M141" s="228" t="s">
        <v>337</v>
      </c>
      <c r="N141" s="229">
        <v>2</v>
      </c>
      <c r="O141" s="223"/>
      <c r="P141" s="227"/>
      <c r="Q141" s="187">
        <v>1</v>
      </c>
      <c r="R141" s="188"/>
      <c r="S141" s="188"/>
      <c r="T141" s="189"/>
      <c r="U141" s="190"/>
      <c r="V141" s="188"/>
      <c r="W141" s="188"/>
      <c r="X141" s="191"/>
      <c r="Y141" s="190"/>
      <c r="Z141" s="188"/>
      <c r="AA141" s="188"/>
      <c r="AB141" s="191"/>
      <c r="AC141" s="190"/>
      <c r="AD141" s="188"/>
      <c r="AE141" s="188"/>
      <c r="AF141" s="191"/>
      <c r="AG141" s="192"/>
      <c r="AH141" s="193"/>
      <c r="AI141" s="193"/>
      <c r="AJ141" s="194"/>
      <c r="AK141" s="192"/>
      <c r="AL141" s="193"/>
      <c r="AM141" s="193"/>
      <c r="AN141" s="194">
        <v>1</v>
      </c>
      <c r="AO141" s="192"/>
      <c r="AP141" s="193"/>
      <c r="AQ141" s="193"/>
      <c r="AR141" s="194"/>
      <c r="AS141" s="192"/>
      <c r="AT141" s="193"/>
      <c r="AU141" s="193"/>
      <c r="AV141" s="194"/>
      <c r="AW141" s="192"/>
      <c r="AX141" s="193"/>
      <c r="AY141" s="193"/>
      <c r="AZ141" s="194"/>
      <c r="BA141" s="190"/>
      <c r="BB141" s="188"/>
      <c r="BC141" s="188"/>
      <c r="BD141" s="191"/>
      <c r="BE141" s="190"/>
      <c r="BF141" s="188"/>
      <c r="BG141" s="188"/>
      <c r="BH141" s="191"/>
      <c r="BI141" s="190"/>
      <c r="BJ141" s="188"/>
      <c r="BK141" s="188"/>
      <c r="BL141" s="195"/>
      <c r="BM141" s="242">
        <f t="shared" si="10"/>
        <v>2</v>
      </c>
      <c r="BN141" s="245">
        <f t="shared" si="11"/>
        <v>0</v>
      </c>
      <c r="BO141" s="196"/>
      <c r="BP141" s="196"/>
      <c r="BQ141" s="2" t="s">
        <v>247</v>
      </c>
    </row>
    <row r="142" spans="1:69" s="2" customFormat="1" hidden="1" x14ac:dyDescent="0.25">
      <c r="A142" s="219" t="s">
        <v>82</v>
      </c>
      <c r="B142" s="220" t="s">
        <v>91</v>
      </c>
      <c r="C142" s="221" t="s">
        <v>122</v>
      </c>
      <c r="D142" s="221" t="s">
        <v>95</v>
      </c>
      <c r="E142" s="230" t="s">
        <v>101</v>
      </c>
      <c r="F142" s="222" t="s">
        <v>68</v>
      </c>
      <c r="G142" s="223"/>
      <c r="H142" s="223" t="s">
        <v>138</v>
      </c>
      <c r="I142" s="224" t="s">
        <v>139</v>
      </c>
      <c r="J142" s="225" t="s">
        <v>32</v>
      </c>
      <c r="K142" s="226">
        <v>2</v>
      </c>
      <c r="L142" s="227">
        <v>2</v>
      </c>
      <c r="M142" s="228" t="s">
        <v>337</v>
      </c>
      <c r="N142" s="229">
        <v>2</v>
      </c>
      <c r="O142" s="223"/>
      <c r="P142" s="227"/>
      <c r="Q142" s="187">
        <v>1</v>
      </c>
      <c r="R142" s="188"/>
      <c r="S142" s="188"/>
      <c r="T142" s="189"/>
      <c r="U142" s="190"/>
      <c r="V142" s="188"/>
      <c r="W142" s="188"/>
      <c r="X142" s="191"/>
      <c r="Y142" s="190"/>
      <c r="Z142" s="188"/>
      <c r="AA142" s="188"/>
      <c r="AB142" s="191"/>
      <c r="AC142" s="190"/>
      <c r="AD142" s="188"/>
      <c r="AE142" s="188"/>
      <c r="AF142" s="191"/>
      <c r="AG142" s="192"/>
      <c r="AH142" s="193"/>
      <c r="AI142" s="193"/>
      <c r="AJ142" s="194"/>
      <c r="AK142" s="192"/>
      <c r="AL142" s="193"/>
      <c r="AM142" s="193"/>
      <c r="AN142" s="194">
        <v>1</v>
      </c>
      <c r="AO142" s="192"/>
      <c r="AP142" s="193"/>
      <c r="AQ142" s="193"/>
      <c r="AR142" s="194"/>
      <c r="AS142" s="192"/>
      <c r="AT142" s="193"/>
      <c r="AU142" s="193"/>
      <c r="AV142" s="194"/>
      <c r="AW142" s="192"/>
      <c r="AX142" s="193"/>
      <c r="AY142" s="193"/>
      <c r="AZ142" s="194"/>
      <c r="BA142" s="190"/>
      <c r="BB142" s="188"/>
      <c r="BC142" s="188"/>
      <c r="BD142" s="191"/>
      <c r="BE142" s="190"/>
      <c r="BF142" s="188"/>
      <c r="BG142" s="188"/>
      <c r="BH142" s="191"/>
      <c r="BI142" s="190"/>
      <c r="BJ142" s="188"/>
      <c r="BK142" s="188"/>
      <c r="BL142" s="195"/>
      <c r="BM142" s="242">
        <f t="shared" si="10"/>
        <v>2</v>
      </c>
      <c r="BN142" s="245">
        <f t="shared" si="11"/>
        <v>0</v>
      </c>
      <c r="BO142" s="196"/>
      <c r="BP142" s="196"/>
      <c r="BQ142" s="2" t="s">
        <v>247</v>
      </c>
    </row>
    <row r="143" spans="1:69" s="2" customFormat="1" hidden="1" x14ac:dyDescent="0.25">
      <c r="A143" s="219" t="s">
        <v>82</v>
      </c>
      <c r="B143" s="220" t="s">
        <v>91</v>
      </c>
      <c r="C143" s="221" t="s">
        <v>122</v>
      </c>
      <c r="D143" s="221" t="s">
        <v>95</v>
      </c>
      <c r="E143" s="230" t="s">
        <v>101</v>
      </c>
      <c r="F143" s="222" t="s">
        <v>68</v>
      </c>
      <c r="G143" s="223"/>
      <c r="H143" s="223" t="s">
        <v>138</v>
      </c>
      <c r="I143" s="224" t="s">
        <v>139</v>
      </c>
      <c r="J143" s="225" t="s">
        <v>166</v>
      </c>
      <c r="K143" s="226">
        <v>2</v>
      </c>
      <c r="L143" s="227">
        <v>2</v>
      </c>
      <c r="M143" s="228" t="s">
        <v>147</v>
      </c>
      <c r="N143" s="229">
        <v>2</v>
      </c>
      <c r="O143" s="223"/>
      <c r="P143" s="227"/>
      <c r="Q143" s="187">
        <v>1</v>
      </c>
      <c r="R143" s="188"/>
      <c r="S143" s="188"/>
      <c r="T143" s="189"/>
      <c r="U143" s="190"/>
      <c r="V143" s="188"/>
      <c r="W143" s="188"/>
      <c r="X143" s="191"/>
      <c r="Y143" s="190"/>
      <c r="Z143" s="188"/>
      <c r="AA143" s="188"/>
      <c r="AB143" s="191"/>
      <c r="AC143" s="190"/>
      <c r="AD143" s="188"/>
      <c r="AE143" s="188"/>
      <c r="AF143" s="191"/>
      <c r="AG143" s="192"/>
      <c r="AH143" s="193"/>
      <c r="AI143" s="193"/>
      <c r="AJ143" s="194"/>
      <c r="AK143" s="192"/>
      <c r="AL143" s="193"/>
      <c r="AM143" s="193"/>
      <c r="AN143" s="194">
        <v>1</v>
      </c>
      <c r="AO143" s="192"/>
      <c r="AP143" s="193"/>
      <c r="AQ143" s="193"/>
      <c r="AR143" s="194"/>
      <c r="AS143" s="192"/>
      <c r="AT143" s="193"/>
      <c r="AU143" s="193"/>
      <c r="AV143" s="194"/>
      <c r="AW143" s="192"/>
      <c r="AX143" s="193"/>
      <c r="AY143" s="193"/>
      <c r="AZ143" s="194"/>
      <c r="BA143" s="190"/>
      <c r="BB143" s="188"/>
      <c r="BC143" s="188"/>
      <c r="BD143" s="191"/>
      <c r="BE143" s="190"/>
      <c r="BF143" s="188"/>
      <c r="BG143" s="188"/>
      <c r="BH143" s="191"/>
      <c r="BI143" s="190"/>
      <c r="BJ143" s="188"/>
      <c r="BK143" s="188"/>
      <c r="BL143" s="195"/>
      <c r="BM143" s="242">
        <f t="shared" si="10"/>
        <v>2</v>
      </c>
      <c r="BN143" s="245">
        <f t="shared" si="11"/>
        <v>0</v>
      </c>
      <c r="BO143" s="196"/>
      <c r="BP143" s="196"/>
      <c r="BQ143" s="2" t="s">
        <v>247</v>
      </c>
    </row>
    <row r="144" spans="1:69" s="2" customFormat="1" hidden="1" x14ac:dyDescent="0.25">
      <c r="A144" s="219" t="s">
        <v>82</v>
      </c>
      <c r="B144" s="220" t="s">
        <v>91</v>
      </c>
      <c r="C144" s="221" t="s">
        <v>122</v>
      </c>
      <c r="D144" s="221" t="s">
        <v>95</v>
      </c>
      <c r="E144" s="230" t="s">
        <v>101</v>
      </c>
      <c r="F144" s="222" t="s">
        <v>68</v>
      </c>
      <c r="G144" s="223"/>
      <c r="H144" s="223" t="s">
        <v>138</v>
      </c>
      <c r="I144" s="224" t="s">
        <v>139</v>
      </c>
      <c r="J144" s="225" t="s">
        <v>250</v>
      </c>
      <c r="K144" s="226">
        <v>6</v>
      </c>
      <c r="L144" s="227">
        <v>6</v>
      </c>
      <c r="M144" s="228" t="s">
        <v>251</v>
      </c>
      <c r="N144" s="229" t="s">
        <v>249</v>
      </c>
      <c r="O144" s="223" t="s">
        <v>252</v>
      </c>
      <c r="P144" s="227"/>
      <c r="Q144" s="187">
        <v>1</v>
      </c>
      <c r="R144" s="188"/>
      <c r="S144" s="188"/>
      <c r="T144" s="189"/>
      <c r="U144" s="190"/>
      <c r="V144" s="188"/>
      <c r="W144" s="188"/>
      <c r="X144" s="191"/>
      <c r="Y144" s="190"/>
      <c r="Z144" s="188"/>
      <c r="AA144" s="188"/>
      <c r="AB144" s="191"/>
      <c r="AC144" s="190"/>
      <c r="AD144" s="188"/>
      <c r="AE144" s="188"/>
      <c r="AF144" s="191"/>
      <c r="AG144" s="192"/>
      <c r="AH144" s="193"/>
      <c r="AI144" s="193"/>
      <c r="AJ144" s="194"/>
      <c r="AK144" s="192"/>
      <c r="AL144" s="193"/>
      <c r="AM144" s="193"/>
      <c r="AN144" s="194"/>
      <c r="AO144" s="192"/>
      <c r="AP144" s="193"/>
      <c r="AQ144" s="193"/>
      <c r="AR144" s="194"/>
      <c r="AS144" s="192"/>
      <c r="AT144" s="193"/>
      <c r="AU144" s="193"/>
      <c r="AV144" s="194"/>
      <c r="AW144" s="192"/>
      <c r="AX144" s="193"/>
      <c r="AY144" s="193"/>
      <c r="AZ144" s="194"/>
      <c r="BA144" s="190"/>
      <c r="BB144" s="188"/>
      <c r="BC144" s="188"/>
      <c r="BD144" s="191"/>
      <c r="BE144" s="190"/>
      <c r="BF144" s="188"/>
      <c r="BG144" s="188"/>
      <c r="BH144" s="191"/>
      <c r="BI144" s="190"/>
      <c r="BJ144" s="188"/>
      <c r="BK144" s="188"/>
      <c r="BL144" s="195"/>
      <c r="BM144" s="242">
        <f t="shared" si="10"/>
        <v>1</v>
      </c>
      <c r="BN144" s="245">
        <f t="shared" si="11"/>
        <v>5</v>
      </c>
      <c r="BO144" s="196"/>
      <c r="BP144" s="196"/>
      <c r="BQ144" s="2" t="s">
        <v>351</v>
      </c>
    </row>
    <row r="145" spans="1:69" s="2" customFormat="1" hidden="1" x14ac:dyDescent="0.25">
      <c r="A145" s="219" t="s">
        <v>82</v>
      </c>
      <c r="B145" s="220" t="s">
        <v>91</v>
      </c>
      <c r="C145" s="221" t="s">
        <v>123</v>
      </c>
      <c r="D145" s="221" t="s">
        <v>96</v>
      </c>
      <c r="E145" s="230" t="s">
        <v>101</v>
      </c>
      <c r="F145" s="222" t="s">
        <v>69</v>
      </c>
      <c r="G145" s="223"/>
      <c r="H145" s="223" t="s">
        <v>138</v>
      </c>
      <c r="I145" s="224" t="s">
        <v>139</v>
      </c>
      <c r="J145" s="225" t="s">
        <v>33</v>
      </c>
      <c r="K145" s="226">
        <v>2</v>
      </c>
      <c r="L145" s="227">
        <v>3</v>
      </c>
      <c r="M145" s="228" t="s">
        <v>156</v>
      </c>
      <c r="N145" s="229">
        <v>3</v>
      </c>
      <c r="O145" s="223"/>
      <c r="P145" s="227"/>
      <c r="Q145" s="187"/>
      <c r="R145" s="188">
        <v>1</v>
      </c>
      <c r="S145" s="188">
        <v>1</v>
      </c>
      <c r="T145" s="189"/>
      <c r="U145" s="190"/>
      <c r="V145" s="188"/>
      <c r="W145" s="188"/>
      <c r="X145" s="191"/>
      <c r="Y145" s="190"/>
      <c r="Z145" s="188"/>
      <c r="AA145" s="188"/>
      <c r="AB145" s="191"/>
      <c r="AC145" s="190"/>
      <c r="AD145" s="188"/>
      <c r="AE145" s="188"/>
      <c r="AF145" s="191"/>
      <c r="AG145" s="192"/>
      <c r="AH145" s="193"/>
      <c r="AI145" s="193"/>
      <c r="AJ145" s="194"/>
      <c r="AK145" s="192"/>
      <c r="AL145" s="193">
        <v>1</v>
      </c>
      <c r="AM145" s="193"/>
      <c r="AN145" s="194"/>
      <c r="AO145" s="192"/>
      <c r="AP145" s="193"/>
      <c r="AQ145" s="193"/>
      <c r="AR145" s="194"/>
      <c r="AS145" s="192"/>
      <c r="AT145" s="193"/>
      <c r="AU145" s="193"/>
      <c r="AV145" s="194"/>
      <c r="AW145" s="192"/>
      <c r="AX145" s="193"/>
      <c r="AY145" s="193"/>
      <c r="AZ145" s="194"/>
      <c r="BA145" s="190"/>
      <c r="BB145" s="188"/>
      <c r="BC145" s="188"/>
      <c r="BD145" s="191"/>
      <c r="BE145" s="190"/>
      <c r="BF145" s="188"/>
      <c r="BG145" s="188"/>
      <c r="BH145" s="191"/>
      <c r="BI145" s="190"/>
      <c r="BJ145" s="188"/>
      <c r="BK145" s="188"/>
      <c r="BL145" s="195"/>
      <c r="BM145" s="242">
        <f t="shared" si="10"/>
        <v>3</v>
      </c>
      <c r="BN145" s="245">
        <f t="shared" si="11"/>
        <v>0</v>
      </c>
      <c r="BO145" s="196"/>
      <c r="BP145" s="196"/>
      <c r="BQ145" s="2" t="s">
        <v>247</v>
      </c>
    </row>
    <row r="146" spans="1:69" s="2" customFormat="1" hidden="1" x14ac:dyDescent="0.25">
      <c r="A146" s="219" t="s">
        <v>82</v>
      </c>
      <c r="B146" s="220" t="s">
        <v>91</v>
      </c>
      <c r="C146" s="221" t="s">
        <v>123</v>
      </c>
      <c r="D146" s="221" t="s">
        <v>96</v>
      </c>
      <c r="E146" s="230" t="s">
        <v>101</v>
      </c>
      <c r="F146" s="222" t="s">
        <v>69</v>
      </c>
      <c r="G146" s="223"/>
      <c r="H146" s="223" t="s">
        <v>138</v>
      </c>
      <c r="I146" s="224" t="s">
        <v>139</v>
      </c>
      <c r="J146" s="225" t="s">
        <v>166</v>
      </c>
      <c r="K146" s="226">
        <v>5</v>
      </c>
      <c r="L146" s="227">
        <v>5</v>
      </c>
      <c r="M146" s="228" t="s">
        <v>155</v>
      </c>
      <c r="N146" s="229">
        <v>5</v>
      </c>
      <c r="O146" s="223"/>
      <c r="P146" s="227"/>
      <c r="Q146" s="187"/>
      <c r="R146" s="188">
        <v>1</v>
      </c>
      <c r="S146" s="188">
        <v>1</v>
      </c>
      <c r="T146" s="189"/>
      <c r="U146" s="190"/>
      <c r="V146" s="188"/>
      <c r="W146" s="188"/>
      <c r="X146" s="191"/>
      <c r="Y146" s="190"/>
      <c r="Z146" s="188">
        <v>1</v>
      </c>
      <c r="AA146" s="188"/>
      <c r="AB146" s="191"/>
      <c r="AC146" s="190"/>
      <c r="AD146" s="188"/>
      <c r="AE146" s="188"/>
      <c r="AF146" s="191">
        <v>1</v>
      </c>
      <c r="AG146" s="192"/>
      <c r="AH146" s="193"/>
      <c r="AI146" s="193"/>
      <c r="AJ146" s="194"/>
      <c r="AK146" s="192"/>
      <c r="AL146" s="193">
        <v>1</v>
      </c>
      <c r="AM146" s="193"/>
      <c r="AN146" s="194"/>
      <c r="AO146" s="192"/>
      <c r="AP146" s="193"/>
      <c r="AQ146" s="193"/>
      <c r="AR146" s="194"/>
      <c r="AS146" s="192"/>
      <c r="AT146" s="193"/>
      <c r="AU146" s="193"/>
      <c r="AV146" s="194"/>
      <c r="AW146" s="192"/>
      <c r="AX146" s="193"/>
      <c r="AY146" s="193"/>
      <c r="AZ146" s="194"/>
      <c r="BA146" s="190"/>
      <c r="BB146" s="188"/>
      <c r="BC146" s="188"/>
      <c r="BD146" s="191"/>
      <c r="BE146" s="190"/>
      <c r="BF146" s="188"/>
      <c r="BG146" s="188"/>
      <c r="BH146" s="191"/>
      <c r="BI146" s="190"/>
      <c r="BJ146" s="188"/>
      <c r="BK146" s="188"/>
      <c r="BL146" s="195"/>
      <c r="BM146" s="242">
        <f t="shared" si="10"/>
        <v>5</v>
      </c>
      <c r="BN146" s="245">
        <f t="shared" si="11"/>
        <v>0</v>
      </c>
      <c r="BO146" s="196"/>
      <c r="BP146" s="196"/>
      <c r="BQ146" s="2" t="s">
        <v>247</v>
      </c>
    </row>
    <row r="147" spans="1:69" s="2" customFormat="1" hidden="1" x14ac:dyDescent="0.25">
      <c r="A147" s="219" t="s">
        <v>82</v>
      </c>
      <c r="B147" s="220" t="s">
        <v>91</v>
      </c>
      <c r="C147" s="221" t="s">
        <v>123</v>
      </c>
      <c r="D147" s="221" t="s">
        <v>96</v>
      </c>
      <c r="E147" s="230" t="s">
        <v>101</v>
      </c>
      <c r="F147" s="222" t="s">
        <v>69</v>
      </c>
      <c r="G147" s="223"/>
      <c r="H147" s="223" t="s">
        <v>138</v>
      </c>
      <c r="I147" s="224" t="s">
        <v>139</v>
      </c>
      <c r="J147" s="225" t="s">
        <v>250</v>
      </c>
      <c r="K147" s="226">
        <v>6</v>
      </c>
      <c r="L147" s="227">
        <v>6</v>
      </c>
      <c r="M147" s="228" t="s">
        <v>251</v>
      </c>
      <c r="N147" s="229" t="s">
        <v>249</v>
      </c>
      <c r="O147" s="223" t="s">
        <v>252</v>
      </c>
      <c r="P147" s="227"/>
      <c r="Q147" s="187"/>
      <c r="R147" s="188">
        <v>6</v>
      </c>
      <c r="S147" s="188"/>
      <c r="T147" s="189"/>
      <c r="U147" s="190"/>
      <c r="V147" s="188"/>
      <c r="W147" s="188"/>
      <c r="X147" s="191"/>
      <c r="Y147" s="190"/>
      <c r="Z147" s="188"/>
      <c r="AA147" s="188"/>
      <c r="AB147" s="191"/>
      <c r="AC147" s="190"/>
      <c r="AD147" s="188"/>
      <c r="AE147" s="188"/>
      <c r="AF147" s="191"/>
      <c r="AG147" s="192"/>
      <c r="AH147" s="193"/>
      <c r="AI147" s="193"/>
      <c r="AJ147" s="194"/>
      <c r="AK147" s="192"/>
      <c r="AL147" s="193"/>
      <c r="AM147" s="193"/>
      <c r="AN147" s="194"/>
      <c r="AO147" s="192"/>
      <c r="AP147" s="193"/>
      <c r="AQ147" s="193"/>
      <c r="AR147" s="194"/>
      <c r="AS147" s="192"/>
      <c r="AT147" s="193"/>
      <c r="AU147" s="193"/>
      <c r="AV147" s="194"/>
      <c r="AW147" s="192"/>
      <c r="AX147" s="193"/>
      <c r="AY147" s="193"/>
      <c r="AZ147" s="194"/>
      <c r="BA147" s="190"/>
      <c r="BB147" s="188"/>
      <c r="BC147" s="188"/>
      <c r="BD147" s="191"/>
      <c r="BE147" s="190"/>
      <c r="BF147" s="188"/>
      <c r="BG147" s="188"/>
      <c r="BH147" s="191"/>
      <c r="BI147" s="190"/>
      <c r="BJ147" s="188"/>
      <c r="BK147" s="188"/>
      <c r="BL147" s="195"/>
      <c r="BM147" s="242">
        <f t="shared" si="10"/>
        <v>6</v>
      </c>
      <c r="BN147" s="245">
        <f t="shared" si="11"/>
        <v>0</v>
      </c>
      <c r="BO147" s="196"/>
      <c r="BP147" s="196"/>
      <c r="BQ147" s="2" t="s">
        <v>351</v>
      </c>
    </row>
    <row r="148" spans="1:69" s="2" customFormat="1" hidden="1" x14ac:dyDescent="0.25">
      <c r="A148" s="219" t="s">
        <v>82</v>
      </c>
      <c r="B148" s="220" t="s">
        <v>91</v>
      </c>
      <c r="C148" s="221" t="s">
        <v>124</v>
      </c>
      <c r="D148" s="221" t="s">
        <v>96</v>
      </c>
      <c r="E148" s="230" t="s">
        <v>101</v>
      </c>
      <c r="F148" s="222" t="s">
        <v>70</v>
      </c>
      <c r="G148" s="223"/>
      <c r="H148" s="223" t="s">
        <v>138</v>
      </c>
      <c r="I148" s="224" t="s">
        <v>139</v>
      </c>
      <c r="J148" s="225" t="s">
        <v>30</v>
      </c>
      <c r="K148" s="226">
        <v>5</v>
      </c>
      <c r="L148" s="227">
        <v>3</v>
      </c>
      <c r="M148" s="228" t="s">
        <v>338</v>
      </c>
      <c r="N148" s="229" t="s">
        <v>249</v>
      </c>
      <c r="O148" s="223"/>
      <c r="P148" s="227" t="s">
        <v>152</v>
      </c>
      <c r="Q148" s="187">
        <v>1</v>
      </c>
      <c r="R148" s="188"/>
      <c r="S148" s="188"/>
      <c r="T148" s="189"/>
      <c r="U148" s="190"/>
      <c r="V148" s="188">
        <v>1</v>
      </c>
      <c r="W148" s="188"/>
      <c r="X148" s="191"/>
      <c r="Y148" s="190"/>
      <c r="Z148" s="188"/>
      <c r="AA148" s="188"/>
      <c r="AB148" s="191"/>
      <c r="AC148" s="190"/>
      <c r="AD148" s="188"/>
      <c r="AE148" s="188">
        <v>1</v>
      </c>
      <c r="AF148" s="191"/>
      <c r="AG148" s="192"/>
      <c r="AH148" s="193"/>
      <c r="AI148" s="193"/>
      <c r="AJ148" s="194"/>
      <c r="AK148" s="192"/>
      <c r="AL148" s="193"/>
      <c r="AM148" s="193"/>
      <c r="AN148" s="194"/>
      <c r="AO148" s="192"/>
      <c r="AP148" s="193"/>
      <c r="AQ148" s="193"/>
      <c r="AR148" s="194"/>
      <c r="AS148" s="192"/>
      <c r="AT148" s="193"/>
      <c r="AU148" s="193"/>
      <c r="AV148" s="194"/>
      <c r="AW148" s="192"/>
      <c r="AX148" s="193"/>
      <c r="AY148" s="193"/>
      <c r="AZ148" s="194"/>
      <c r="BA148" s="190"/>
      <c r="BB148" s="188"/>
      <c r="BC148" s="188"/>
      <c r="BD148" s="191"/>
      <c r="BE148" s="190"/>
      <c r="BF148" s="188"/>
      <c r="BG148" s="188"/>
      <c r="BH148" s="191"/>
      <c r="BI148" s="190"/>
      <c r="BJ148" s="188"/>
      <c r="BK148" s="188"/>
      <c r="BL148" s="195"/>
      <c r="BM148" s="242">
        <f t="shared" si="10"/>
        <v>3</v>
      </c>
      <c r="BN148" s="245">
        <f t="shared" si="11"/>
        <v>0</v>
      </c>
      <c r="BO148" s="196" t="s">
        <v>338</v>
      </c>
      <c r="BP148" s="196"/>
    </row>
    <row r="149" spans="1:69" s="2" customFormat="1" hidden="1" x14ac:dyDescent="0.25">
      <c r="A149" s="219" t="s">
        <v>82</v>
      </c>
      <c r="B149" s="220" t="s">
        <v>91</v>
      </c>
      <c r="C149" s="221" t="s">
        <v>124</v>
      </c>
      <c r="D149" s="221" t="s">
        <v>96</v>
      </c>
      <c r="E149" s="230" t="s">
        <v>101</v>
      </c>
      <c r="F149" s="222" t="s">
        <v>70</v>
      </c>
      <c r="G149" s="223"/>
      <c r="H149" s="223" t="s">
        <v>138</v>
      </c>
      <c r="I149" s="224" t="s">
        <v>139</v>
      </c>
      <c r="J149" s="225" t="s">
        <v>166</v>
      </c>
      <c r="K149" s="226">
        <v>5</v>
      </c>
      <c r="L149" s="227">
        <v>5</v>
      </c>
      <c r="M149" s="228" t="s">
        <v>148</v>
      </c>
      <c r="N149" s="229">
        <v>5</v>
      </c>
      <c r="O149" s="223"/>
      <c r="P149" s="227" t="s">
        <v>152</v>
      </c>
      <c r="Q149" s="187">
        <v>1</v>
      </c>
      <c r="R149" s="188"/>
      <c r="S149" s="188"/>
      <c r="T149" s="189"/>
      <c r="U149" s="190"/>
      <c r="V149" s="188">
        <v>1</v>
      </c>
      <c r="W149" s="188"/>
      <c r="X149" s="191"/>
      <c r="Y149" s="190"/>
      <c r="Z149" s="188"/>
      <c r="AA149" s="188"/>
      <c r="AB149" s="191">
        <v>1</v>
      </c>
      <c r="AC149" s="190"/>
      <c r="AD149" s="188"/>
      <c r="AE149" s="188">
        <v>1</v>
      </c>
      <c r="AF149" s="191"/>
      <c r="AG149" s="192"/>
      <c r="AH149" s="193"/>
      <c r="AI149" s="193"/>
      <c r="AJ149" s="194"/>
      <c r="AK149" s="192"/>
      <c r="AL149" s="193"/>
      <c r="AM149" s="193"/>
      <c r="AN149" s="194">
        <v>1</v>
      </c>
      <c r="AO149" s="192"/>
      <c r="AP149" s="193"/>
      <c r="AQ149" s="193"/>
      <c r="AR149" s="194"/>
      <c r="AS149" s="192"/>
      <c r="AT149" s="193"/>
      <c r="AU149" s="193"/>
      <c r="AV149" s="194"/>
      <c r="AW149" s="192"/>
      <c r="AX149" s="193"/>
      <c r="AY149" s="193"/>
      <c r="AZ149" s="194"/>
      <c r="BA149" s="190"/>
      <c r="BB149" s="188"/>
      <c r="BC149" s="188"/>
      <c r="BD149" s="191"/>
      <c r="BE149" s="190"/>
      <c r="BF149" s="188"/>
      <c r="BG149" s="188"/>
      <c r="BH149" s="191"/>
      <c r="BI149" s="190"/>
      <c r="BJ149" s="188"/>
      <c r="BK149" s="188"/>
      <c r="BL149" s="195"/>
      <c r="BM149" s="242">
        <f t="shared" si="10"/>
        <v>5</v>
      </c>
      <c r="BN149" s="245">
        <f t="shared" si="11"/>
        <v>0</v>
      </c>
      <c r="BO149" s="196"/>
      <c r="BP149" s="196"/>
      <c r="BQ149" s="2" t="s">
        <v>247</v>
      </c>
    </row>
    <row r="150" spans="1:69" s="2" customFormat="1" hidden="1" x14ac:dyDescent="0.25">
      <c r="A150" s="219" t="s">
        <v>82</v>
      </c>
      <c r="B150" s="220" t="s">
        <v>91</v>
      </c>
      <c r="C150" s="221" t="s">
        <v>124</v>
      </c>
      <c r="D150" s="221" t="s">
        <v>96</v>
      </c>
      <c r="E150" s="230" t="s">
        <v>101</v>
      </c>
      <c r="F150" s="222" t="s">
        <v>70</v>
      </c>
      <c r="G150" s="223"/>
      <c r="H150" s="223" t="s">
        <v>138</v>
      </c>
      <c r="I150" s="224" t="s">
        <v>139</v>
      </c>
      <c r="J150" s="225" t="s">
        <v>35</v>
      </c>
      <c r="K150" s="226">
        <v>5</v>
      </c>
      <c r="L150" s="227">
        <v>5</v>
      </c>
      <c r="M150" s="228" t="s">
        <v>148</v>
      </c>
      <c r="N150" s="229">
        <v>5</v>
      </c>
      <c r="O150" s="223"/>
      <c r="P150" s="227" t="s">
        <v>152</v>
      </c>
      <c r="Q150" s="187">
        <v>1</v>
      </c>
      <c r="R150" s="188"/>
      <c r="S150" s="188"/>
      <c r="T150" s="189"/>
      <c r="U150" s="190"/>
      <c r="V150" s="188">
        <v>1</v>
      </c>
      <c r="W150" s="188"/>
      <c r="X150" s="191"/>
      <c r="Y150" s="190"/>
      <c r="Z150" s="188"/>
      <c r="AA150" s="188"/>
      <c r="AB150" s="191">
        <v>1</v>
      </c>
      <c r="AC150" s="190"/>
      <c r="AD150" s="188"/>
      <c r="AE150" s="188">
        <v>1</v>
      </c>
      <c r="AF150" s="191"/>
      <c r="AG150" s="192"/>
      <c r="AH150" s="193"/>
      <c r="AI150" s="193"/>
      <c r="AJ150" s="194"/>
      <c r="AK150" s="192"/>
      <c r="AL150" s="193"/>
      <c r="AM150" s="193"/>
      <c r="AN150" s="194">
        <v>1</v>
      </c>
      <c r="AO150" s="192"/>
      <c r="AP150" s="193"/>
      <c r="AQ150" s="193"/>
      <c r="AR150" s="194"/>
      <c r="AS150" s="192"/>
      <c r="AT150" s="193"/>
      <c r="AU150" s="193"/>
      <c r="AV150" s="194"/>
      <c r="AW150" s="192"/>
      <c r="AX150" s="193"/>
      <c r="AY150" s="193"/>
      <c r="AZ150" s="194"/>
      <c r="BA150" s="190"/>
      <c r="BB150" s="188"/>
      <c r="BC150" s="188"/>
      <c r="BD150" s="191"/>
      <c r="BE150" s="190"/>
      <c r="BF150" s="188"/>
      <c r="BG150" s="188"/>
      <c r="BH150" s="191"/>
      <c r="BI150" s="190"/>
      <c r="BJ150" s="188"/>
      <c r="BK150" s="188"/>
      <c r="BL150" s="195"/>
      <c r="BM150" s="242">
        <f t="shared" si="10"/>
        <v>5</v>
      </c>
      <c r="BN150" s="245">
        <f t="shared" si="11"/>
        <v>0</v>
      </c>
      <c r="BO150" s="196"/>
      <c r="BP150" s="196"/>
      <c r="BQ150" s="2" t="s">
        <v>247</v>
      </c>
    </row>
    <row r="151" spans="1:69" s="2" customFormat="1" hidden="1" x14ac:dyDescent="0.25">
      <c r="A151" s="219" t="s">
        <v>82</v>
      </c>
      <c r="B151" s="220" t="s">
        <v>91</v>
      </c>
      <c r="C151" s="221" t="s">
        <v>124</v>
      </c>
      <c r="D151" s="221" t="s">
        <v>96</v>
      </c>
      <c r="E151" s="230" t="s">
        <v>101</v>
      </c>
      <c r="F151" s="222" t="s">
        <v>70</v>
      </c>
      <c r="G151" s="223"/>
      <c r="H151" s="223" t="s">
        <v>138</v>
      </c>
      <c r="I151" s="224" t="s">
        <v>139</v>
      </c>
      <c r="J151" s="225" t="s">
        <v>36</v>
      </c>
      <c r="K151" s="226">
        <v>5</v>
      </c>
      <c r="L151" s="227">
        <v>5</v>
      </c>
      <c r="M151" s="228" t="s">
        <v>148</v>
      </c>
      <c r="N151" s="229">
        <v>5</v>
      </c>
      <c r="O151" s="223"/>
      <c r="P151" s="227" t="s">
        <v>152</v>
      </c>
      <c r="Q151" s="187">
        <v>1</v>
      </c>
      <c r="R151" s="188"/>
      <c r="S151" s="188"/>
      <c r="T151" s="189"/>
      <c r="U151" s="190"/>
      <c r="V151" s="188">
        <v>1</v>
      </c>
      <c r="W151" s="188"/>
      <c r="X151" s="191"/>
      <c r="Y151" s="190"/>
      <c r="Z151" s="188"/>
      <c r="AA151" s="188"/>
      <c r="AB151" s="191">
        <v>1</v>
      </c>
      <c r="AC151" s="190"/>
      <c r="AD151" s="188"/>
      <c r="AE151" s="188">
        <v>1</v>
      </c>
      <c r="AF151" s="191"/>
      <c r="AG151" s="192"/>
      <c r="AH151" s="193"/>
      <c r="AI151" s="193"/>
      <c r="AJ151" s="194"/>
      <c r="AK151" s="192"/>
      <c r="AL151" s="193"/>
      <c r="AM151" s="193"/>
      <c r="AN151" s="194">
        <v>1</v>
      </c>
      <c r="AO151" s="192"/>
      <c r="AP151" s="193"/>
      <c r="AQ151" s="193"/>
      <c r="AR151" s="194"/>
      <c r="AS151" s="192"/>
      <c r="AT151" s="193"/>
      <c r="AU151" s="193"/>
      <c r="AV151" s="194"/>
      <c r="AW151" s="192"/>
      <c r="AX151" s="193"/>
      <c r="AY151" s="193"/>
      <c r="AZ151" s="194"/>
      <c r="BA151" s="190"/>
      <c r="BB151" s="188"/>
      <c r="BC151" s="188"/>
      <c r="BD151" s="191"/>
      <c r="BE151" s="190"/>
      <c r="BF151" s="188"/>
      <c r="BG151" s="188"/>
      <c r="BH151" s="191"/>
      <c r="BI151" s="190"/>
      <c r="BJ151" s="188"/>
      <c r="BK151" s="188"/>
      <c r="BL151" s="195"/>
      <c r="BM151" s="242">
        <f t="shared" si="10"/>
        <v>5</v>
      </c>
      <c r="BN151" s="245">
        <f t="shared" si="11"/>
        <v>0</v>
      </c>
      <c r="BO151" s="196"/>
      <c r="BP151" s="196"/>
      <c r="BQ151" s="2" t="s">
        <v>247</v>
      </c>
    </row>
    <row r="152" spans="1:69" s="2" customFormat="1" hidden="1" x14ac:dyDescent="0.25">
      <c r="A152" s="219" t="s">
        <v>82</v>
      </c>
      <c r="B152" s="220" t="s">
        <v>91</v>
      </c>
      <c r="C152" s="221" t="s">
        <v>124</v>
      </c>
      <c r="D152" s="221" t="s">
        <v>96</v>
      </c>
      <c r="E152" s="230" t="s">
        <v>101</v>
      </c>
      <c r="F152" s="222" t="s">
        <v>70</v>
      </c>
      <c r="G152" s="223"/>
      <c r="H152" s="223" t="s">
        <v>138</v>
      </c>
      <c r="I152" s="224" t="s">
        <v>139</v>
      </c>
      <c r="J152" s="225" t="s">
        <v>328</v>
      </c>
      <c r="K152" s="226">
        <v>0</v>
      </c>
      <c r="L152" s="227">
        <v>2</v>
      </c>
      <c r="M152" s="228" t="s">
        <v>338</v>
      </c>
      <c r="N152" s="229" t="s">
        <v>249</v>
      </c>
      <c r="O152" s="223"/>
      <c r="P152" s="227" t="s">
        <v>152</v>
      </c>
      <c r="Q152" s="187">
        <v>1</v>
      </c>
      <c r="R152" s="188"/>
      <c r="S152" s="188"/>
      <c r="T152" s="189"/>
      <c r="U152" s="190"/>
      <c r="V152" s="188">
        <v>1</v>
      </c>
      <c r="W152" s="188"/>
      <c r="X152" s="191"/>
      <c r="Y152" s="190"/>
      <c r="Z152" s="188"/>
      <c r="AA152" s="188"/>
      <c r="AB152" s="191"/>
      <c r="AC152" s="190"/>
      <c r="AD152" s="188"/>
      <c r="AE152" s="188"/>
      <c r="AF152" s="191"/>
      <c r="AG152" s="192"/>
      <c r="AH152" s="193"/>
      <c r="AI152" s="193"/>
      <c r="AJ152" s="194"/>
      <c r="AK152" s="192"/>
      <c r="AL152" s="193"/>
      <c r="AM152" s="193"/>
      <c r="AN152" s="194"/>
      <c r="AO152" s="192"/>
      <c r="AP152" s="193"/>
      <c r="AQ152" s="193"/>
      <c r="AR152" s="194"/>
      <c r="AS152" s="192"/>
      <c r="AT152" s="193"/>
      <c r="AU152" s="193"/>
      <c r="AV152" s="194"/>
      <c r="AW152" s="192"/>
      <c r="AX152" s="193"/>
      <c r="AY152" s="193"/>
      <c r="AZ152" s="194"/>
      <c r="BA152" s="190"/>
      <c r="BB152" s="188"/>
      <c r="BC152" s="188"/>
      <c r="BD152" s="191"/>
      <c r="BE152" s="190"/>
      <c r="BF152" s="188"/>
      <c r="BG152" s="188"/>
      <c r="BH152" s="191"/>
      <c r="BI152" s="190"/>
      <c r="BJ152" s="188"/>
      <c r="BK152" s="188"/>
      <c r="BL152" s="195"/>
      <c r="BM152" s="242">
        <f t="shared" si="10"/>
        <v>2</v>
      </c>
      <c r="BN152" s="245">
        <f t="shared" si="11"/>
        <v>0</v>
      </c>
      <c r="BO152" s="196" t="s">
        <v>338</v>
      </c>
      <c r="BP152" s="196"/>
    </row>
    <row r="153" spans="1:69" s="2" customFormat="1" hidden="1" x14ac:dyDescent="0.25">
      <c r="A153" s="219" t="s">
        <v>82</v>
      </c>
      <c r="B153" s="220" t="s">
        <v>91</v>
      </c>
      <c r="C153" s="221" t="s">
        <v>124</v>
      </c>
      <c r="D153" s="221" t="s">
        <v>96</v>
      </c>
      <c r="E153" s="230" t="s">
        <v>101</v>
      </c>
      <c r="F153" s="222" t="s">
        <v>70</v>
      </c>
      <c r="G153" s="223"/>
      <c r="H153" s="223" t="s">
        <v>138</v>
      </c>
      <c r="I153" s="224" t="s">
        <v>139</v>
      </c>
      <c r="J153" s="225" t="s">
        <v>250</v>
      </c>
      <c r="K153" s="226">
        <v>6</v>
      </c>
      <c r="L153" s="227">
        <v>6</v>
      </c>
      <c r="M153" s="228" t="s">
        <v>251</v>
      </c>
      <c r="N153" s="229" t="s">
        <v>249</v>
      </c>
      <c r="O153" s="223" t="s">
        <v>252</v>
      </c>
      <c r="P153" s="227"/>
      <c r="Q153" s="187"/>
      <c r="R153" s="188"/>
      <c r="S153" s="188"/>
      <c r="T153" s="189"/>
      <c r="U153" s="190"/>
      <c r="V153" s="188"/>
      <c r="W153" s="188"/>
      <c r="X153" s="191"/>
      <c r="Y153" s="190"/>
      <c r="Z153" s="188"/>
      <c r="AA153" s="188"/>
      <c r="AB153" s="191"/>
      <c r="AC153" s="190"/>
      <c r="AD153" s="188"/>
      <c r="AE153" s="188"/>
      <c r="AF153" s="191"/>
      <c r="AG153" s="192"/>
      <c r="AH153" s="193"/>
      <c r="AI153" s="193"/>
      <c r="AJ153" s="194"/>
      <c r="AK153" s="192"/>
      <c r="AL153" s="193"/>
      <c r="AM153" s="193"/>
      <c r="AN153" s="194"/>
      <c r="AO153" s="192"/>
      <c r="AP153" s="193"/>
      <c r="AQ153" s="193"/>
      <c r="AR153" s="194"/>
      <c r="AS153" s="192"/>
      <c r="AT153" s="193"/>
      <c r="AU153" s="193"/>
      <c r="AV153" s="194"/>
      <c r="AW153" s="192"/>
      <c r="AX153" s="193"/>
      <c r="AY153" s="193"/>
      <c r="AZ153" s="194"/>
      <c r="BA153" s="190"/>
      <c r="BB153" s="188"/>
      <c r="BC153" s="188"/>
      <c r="BD153" s="191"/>
      <c r="BE153" s="190"/>
      <c r="BF153" s="188"/>
      <c r="BG153" s="188"/>
      <c r="BH153" s="191"/>
      <c r="BI153" s="190"/>
      <c r="BJ153" s="188"/>
      <c r="BK153" s="188"/>
      <c r="BL153" s="195"/>
      <c r="BM153" s="242">
        <f t="shared" si="10"/>
        <v>0</v>
      </c>
      <c r="BN153" s="245">
        <f t="shared" si="11"/>
        <v>6</v>
      </c>
      <c r="BO153" s="196"/>
      <c r="BP153" s="196"/>
      <c r="BQ153" s="2" t="s">
        <v>351</v>
      </c>
    </row>
    <row r="154" spans="1:69" s="2" customFormat="1" hidden="1" x14ac:dyDescent="0.25">
      <c r="A154" s="219" t="s">
        <v>82</v>
      </c>
      <c r="B154" s="220" t="s">
        <v>91</v>
      </c>
      <c r="C154" s="221" t="s">
        <v>90</v>
      </c>
      <c r="D154" s="221" t="s">
        <v>96</v>
      </c>
      <c r="E154" s="230" t="s">
        <v>101</v>
      </c>
      <c r="F154" s="222" t="s">
        <v>71</v>
      </c>
      <c r="G154" s="223"/>
      <c r="H154" s="223" t="s">
        <v>140</v>
      </c>
      <c r="I154" s="224" t="s">
        <v>139</v>
      </c>
      <c r="J154" s="225" t="s">
        <v>30</v>
      </c>
      <c r="K154" s="226">
        <v>1</v>
      </c>
      <c r="L154" s="227">
        <v>0</v>
      </c>
      <c r="M154" s="228" t="s">
        <v>338</v>
      </c>
      <c r="N154" s="229" t="s">
        <v>249</v>
      </c>
      <c r="O154" s="223"/>
      <c r="P154" s="227"/>
      <c r="Q154" s="187"/>
      <c r="R154" s="188"/>
      <c r="S154" s="188"/>
      <c r="T154" s="189"/>
      <c r="U154" s="190"/>
      <c r="V154" s="188"/>
      <c r="W154" s="188"/>
      <c r="X154" s="191"/>
      <c r="Y154" s="190"/>
      <c r="Z154" s="188"/>
      <c r="AA154" s="188"/>
      <c r="AB154" s="191"/>
      <c r="AC154" s="190"/>
      <c r="AD154" s="188"/>
      <c r="AE154" s="188"/>
      <c r="AF154" s="191"/>
      <c r="AG154" s="192"/>
      <c r="AH154" s="193"/>
      <c r="AI154" s="193"/>
      <c r="AJ154" s="194"/>
      <c r="AK154" s="192"/>
      <c r="AL154" s="193"/>
      <c r="AM154" s="193"/>
      <c r="AN154" s="194"/>
      <c r="AO154" s="192"/>
      <c r="AP154" s="193"/>
      <c r="AQ154" s="193"/>
      <c r="AR154" s="194"/>
      <c r="AS154" s="192"/>
      <c r="AT154" s="193"/>
      <c r="AU154" s="193"/>
      <c r="AV154" s="194"/>
      <c r="AW154" s="192"/>
      <c r="AX154" s="193"/>
      <c r="AY154" s="193"/>
      <c r="AZ154" s="194"/>
      <c r="BA154" s="190"/>
      <c r="BB154" s="188"/>
      <c r="BC154" s="188"/>
      <c r="BD154" s="191"/>
      <c r="BE154" s="190"/>
      <c r="BF154" s="188"/>
      <c r="BG154" s="188"/>
      <c r="BH154" s="191"/>
      <c r="BI154" s="190"/>
      <c r="BJ154" s="188"/>
      <c r="BK154" s="188"/>
      <c r="BL154" s="195"/>
      <c r="BM154" s="242">
        <f t="shared" si="10"/>
        <v>0</v>
      </c>
      <c r="BN154" s="245">
        <f t="shared" si="11"/>
        <v>0</v>
      </c>
      <c r="BO154" s="196" t="s">
        <v>354</v>
      </c>
      <c r="BP154" s="196"/>
    </row>
    <row r="155" spans="1:69" s="2" customFormat="1" hidden="1" x14ac:dyDescent="0.25">
      <c r="A155" s="219" t="s">
        <v>82</v>
      </c>
      <c r="B155" s="220" t="s">
        <v>91</v>
      </c>
      <c r="C155" s="221" t="s">
        <v>90</v>
      </c>
      <c r="D155" s="221" t="s">
        <v>96</v>
      </c>
      <c r="E155" s="230" t="s">
        <v>101</v>
      </c>
      <c r="F155" s="222" t="s">
        <v>71</v>
      </c>
      <c r="G155" s="223"/>
      <c r="H155" s="223" t="s">
        <v>140</v>
      </c>
      <c r="I155" s="224" t="s">
        <v>139</v>
      </c>
      <c r="J155" s="225" t="s">
        <v>39</v>
      </c>
      <c r="K155" s="226">
        <v>1</v>
      </c>
      <c r="L155" s="227">
        <v>0</v>
      </c>
      <c r="M155" s="228" t="s">
        <v>338</v>
      </c>
      <c r="N155" s="229" t="s">
        <v>249</v>
      </c>
      <c r="O155" s="223"/>
      <c r="P155" s="227"/>
      <c r="Q155" s="187"/>
      <c r="R155" s="188"/>
      <c r="S155" s="188"/>
      <c r="T155" s="189"/>
      <c r="U155" s="190"/>
      <c r="V155" s="188"/>
      <c r="W155" s="188"/>
      <c r="X155" s="191"/>
      <c r="Y155" s="190"/>
      <c r="Z155" s="188"/>
      <c r="AA155" s="188"/>
      <c r="AB155" s="191"/>
      <c r="AC155" s="190"/>
      <c r="AD155" s="188"/>
      <c r="AE155" s="188"/>
      <c r="AF155" s="191"/>
      <c r="AG155" s="192"/>
      <c r="AH155" s="193"/>
      <c r="AI155" s="193"/>
      <c r="AJ155" s="194"/>
      <c r="AK155" s="192"/>
      <c r="AL155" s="193"/>
      <c r="AM155" s="193"/>
      <c r="AN155" s="194"/>
      <c r="AO155" s="192"/>
      <c r="AP155" s="193"/>
      <c r="AQ155" s="193"/>
      <c r="AR155" s="194"/>
      <c r="AS155" s="192"/>
      <c r="AT155" s="193"/>
      <c r="AU155" s="193"/>
      <c r="AV155" s="194"/>
      <c r="AW155" s="192"/>
      <c r="AX155" s="193"/>
      <c r="AY155" s="193"/>
      <c r="AZ155" s="194"/>
      <c r="BA155" s="190"/>
      <c r="BB155" s="188"/>
      <c r="BC155" s="188"/>
      <c r="BD155" s="191"/>
      <c r="BE155" s="190"/>
      <c r="BF155" s="188"/>
      <c r="BG155" s="188"/>
      <c r="BH155" s="191"/>
      <c r="BI155" s="190"/>
      <c r="BJ155" s="188"/>
      <c r="BK155" s="188"/>
      <c r="BL155" s="195"/>
      <c r="BM155" s="242">
        <f t="shared" si="10"/>
        <v>0</v>
      </c>
      <c r="BN155" s="245">
        <f t="shared" si="11"/>
        <v>0</v>
      </c>
      <c r="BO155" s="196" t="s">
        <v>354</v>
      </c>
      <c r="BP155" s="196"/>
    </row>
    <row r="156" spans="1:69" s="2" customFormat="1" hidden="1" x14ac:dyDescent="0.25">
      <c r="A156" s="219" t="s">
        <v>82</v>
      </c>
      <c r="B156" s="220" t="s">
        <v>91</v>
      </c>
      <c r="C156" s="221" t="s">
        <v>90</v>
      </c>
      <c r="D156" s="221" t="s">
        <v>96</v>
      </c>
      <c r="E156" s="230" t="s">
        <v>101</v>
      </c>
      <c r="F156" s="222" t="s">
        <v>71</v>
      </c>
      <c r="G156" s="223"/>
      <c r="H156" s="223" t="s">
        <v>140</v>
      </c>
      <c r="I156" s="224" t="s">
        <v>139</v>
      </c>
      <c r="J156" s="225" t="s">
        <v>166</v>
      </c>
      <c r="K156" s="226">
        <v>1</v>
      </c>
      <c r="L156" s="227">
        <v>0</v>
      </c>
      <c r="M156" s="228" t="s">
        <v>338</v>
      </c>
      <c r="N156" s="229" t="s">
        <v>249</v>
      </c>
      <c r="O156" s="223"/>
      <c r="P156" s="227"/>
      <c r="Q156" s="187"/>
      <c r="R156" s="188"/>
      <c r="S156" s="188"/>
      <c r="T156" s="189"/>
      <c r="U156" s="190"/>
      <c r="V156" s="188"/>
      <c r="W156" s="188"/>
      <c r="X156" s="191"/>
      <c r="Y156" s="190"/>
      <c r="Z156" s="188"/>
      <c r="AA156" s="188"/>
      <c r="AB156" s="191"/>
      <c r="AC156" s="190"/>
      <c r="AD156" s="188"/>
      <c r="AE156" s="188"/>
      <c r="AF156" s="191"/>
      <c r="AG156" s="192"/>
      <c r="AH156" s="193"/>
      <c r="AI156" s="193"/>
      <c r="AJ156" s="194"/>
      <c r="AK156" s="192"/>
      <c r="AL156" s="193"/>
      <c r="AM156" s="193"/>
      <c r="AN156" s="194"/>
      <c r="AO156" s="192"/>
      <c r="AP156" s="193"/>
      <c r="AQ156" s="193"/>
      <c r="AR156" s="194"/>
      <c r="AS156" s="192"/>
      <c r="AT156" s="193"/>
      <c r="AU156" s="193"/>
      <c r="AV156" s="194"/>
      <c r="AW156" s="192"/>
      <c r="AX156" s="193"/>
      <c r="AY156" s="193"/>
      <c r="AZ156" s="194"/>
      <c r="BA156" s="190"/>
      <c r="BB156" s="188"/>
      <c r="BC156" s="188"/>
      <c r="BD156" s="191"/>
      <c r="BE156" s="190"/>
      <c r="BF156" s="188"/>
      <c r="BG156" s="188"/>
      <c r="BH156" s="191"/>
      <c r="BI156" s="190"/>
      <c r="BJ156" s="188"/>
      <c r="BK156" s="188"/>
      <c r="BL156" s="195"/>
      <c r="BM156" s="242">
        <f t="shared" si="10"/>
        <v>0</v>
      </c>
      <c r="BN156" s="245">
        <f t="shared" si="11"/>
        <v>0</v>
      </c>
      <c r="BO156" s="196" t="s">
        <v>354</v>
      </c>
      <c r="BP156" s="196"/>
    </row>
    <row r="157" spans="1:69" s="2" customFormat="1" hidden="1" x14ac:dyDescent="0.25">
      <c r="A157" s="219" t="s">
        <v>82</v>
      </c>
      <c r="B157" s="220" t="s">
        <v>91</v>
      </c>
      <c r="C157" s="221" t="s">
        <v>90</v>
      </c>
      <c r="D157" s="221" t="s">
        <v>96</v>
      </c>
      <c r="E157" s="230" t="s">
        <v>101</v>
      </c>
      <c r="F157" s="222" t="s">
        <v>71</v>
      </c>
      <c r="G157" s="223"/>
      <c r="H157" s="223" t="s">
        <v>140</v>
      </c>
      <c r="I157" s="224" t="s">
        <v>139</v>
      </c>
      <c r="J157" s="225" t="s">
        <v>250</v>
      </c>
      <c r="K157" s="226">
        <v>4</v>
      </c>
      <c r="L157" s="227">
        <v>0</v>
      </c>
      <c r="M157" s="228" t="s">
        <v>338</v>
      </c>
      <c r="N157" s="229" t="s">
        <v>249</v>
      </c>
      <c r="O157" s="223" t="s">
        <v>254</v>
      </c>
      <c r="P157" s="227"/>
      <c r="Q157" s="187"/>
      <c r="R157" s="188"/>
      <c r="S157" s="188"/>
      <c r="T157" s="189"/>
      <c r="U157" s="190"/>
      <c r="V157" s="188"/>
      <c r="W157" s="188"/>
      <c r="X157" s="191"/>
      <c r="Y157" s="190"/>
      <c r="Z157" s="188"/>
      <c r="AA157" s="188"/>
      <c r="AB157" s="191"/>
      <c r="AC157" s="190"/>
      <c r="AD157" s="188"/>
      <c r="AE157" s="188"/>
      <c r="AF157" s="191"/>
      <c r="AG157" s="192"/>
      <c r="AH157" s="193"/>
      <c r="AI157" s="193"/>
      <c r="AJ157" s="194"/>
      <c r="AK157" s="192"/>
      <c r="AL157" s="193"/>
      <c r="AM157" s="193"/>
      <c r="AN157" s="194"/>
      <c r="AO157" s="192"/>
      <c r="AP157" s="193"/>
      <c r="AQ157" s="193"/>
      <c r="AR157" s="194"/>
      <c r="AS157" s="192"/>
      <c r="AT157" s="193"/>
      <c r="AU157" s="193"/>
      <c r="AV157" s="194"/>
      <c r="AW157" s="192"/>
      <c r="AX157" s="193"/>
      <c r="AY157" s="193"/>
      <c r="AZ157" s="194"/>
      <c r="BA157" s="190"/>
      <c r="BB157" s="188"/>
      <c r="BC157" s="188"/>
      <c r="BD157" s="191"/>
      <c r="BE157" s="190"/>
      <c r="BF157" s="188"/>
      <c r="BG157" s="188"/>
      <c r="BH157" s="191"/>
      <c r="BI157" s="190"/>
      <c r="BJ157" s="188"/>
      <c r="BK157" s="188"/>
      <c r="BL157" s="195"/>
      <c r="BM157" s="242">
        <f t="shared" si="10"/>
        <v>0</v>
      </c>
      <c r="BN157" s="245">
        <f t="shared" si="11"/>
        <v>0</v>
      </c>
      <c r="BO157" s="196" t="s">
        <v>354</v>
      </c>
      <c r="BP157" s="196"/>
      <c r="BQ157" s="2" t="s">
        <v>351</v>
      </c>
    </row>
    <row r="158" spans="1:69" s="2" customFormat="1" hidden="1" x14ac:dyDescent="0.25">
      <c r="A158" s="219" t="s">
        <v>82</v>
      </c>
      <c r="B158" s="220" t="s">
        <v>91</v>
      </c>
      <c r="C158" s="221" t="s">
        <v>125</v>
      </c>
      <c r="D158" s="221" t="s">
        <v>96</v>
      </c>
      <c r="E158" s="230" t="s">
        <v>101</v>
      </c>
      <c r="F158" s="222" t="s">
        <v>72</v>
      </c>
      <c r="G158" s="223"/>
      <c r="H158" s="223" t="s">
        <v>138</v>
      </c>
      <c r="I158" s="224" t="s">
        <v>139</v>
      </c>
      <c r="J158" s="225" t="s">
        <v>30</v>
      </c>
      <c r="K158" s="226">
        <v>1</v>
      </c>
      <c r="L158" s="227">
        <v>1</v>
      </c>
      <c r="M158" s="228" t="s">
        <v>147</v>
      </c>
      <c r="N158" s="229">
        <v>1</v>
      </c>
      <c r="O158" s="223"/>
      <c r="P158" s="227"/>
      <c r="Q158" s="187"/>
      <c r="R158" s="188"/>
      <c r="S158" s="188"/>
      <c r="T158" s="189"/>
      <c r="U158" s="190"/>
      <c r="V158" s="188"/>
      <c r="W158" s="188"/>
      <c r="X158" s="191"/>
      <c r="Y158" s="190"/>
      <c r="Z158" s="188"/>
      <c r="AA158" s="188"/>
      <c r="AB158" s="191"/>
      <c r="AC158" s="190"/>
      <c r="AD158" s="188"/>
      <c r="AE158" s="188"/>
      <c r="AF158" s="191"/>
      <c r="AG158" s="192"/>
      <c r="AH158" s="193"/>
      <c r="AI158" s="193"/>
      <c r="AJ158" s="194"/>
      <c r="AK158" s="192"/>
      <c r="AL158" s="193"/>
      <c r="AM158" s="193"/>
      <c r="AN158" s="194"/>
      <c r="AO158" s="192"/>
      <c r="AP158" s="193"/>
      <c r="AQ158" s="193"/>
      <c r="AR158" s="194"/>
      <c r="AS158" s="192"/>
      <c r="AT158" s="193"/>
      <c r="AU158" s="193"/>
      <c r="AV158" s="194"/>
      <c r="AW158" s="192"/>
      <c r="AX158" s="193"/>
      <c r="AY158" s="193"/>
      <c r="AZ158" s="194"/>
      <c r="BA158" s="190"/>
      <c r="BB158" s="188"/>
      <c r="BC158" s="188"/>
      <c r="BD158" s="191"/>
      <c r="BE158" s="190"/>
      <c r="BF158" s="188"/>
      <c r="BG158" s="188"/>
      <c r="BH158" s="191"/>
      <c r="BI158" s="190"/>
      <c r="BJ158" s="188"/>
      <c r="BK158" s="188"/>
      <c r="BL158" s="195"/>
      <c r="BM158" s="242">
        <f t="shared" si="10"/>
        <v>0</v>
      </c>
      <c r="BN158" s="245">
        <f t="shared" si="11"/>
        <v>1</v>
      </c>
      <c r="BO158" s="196"/>
      <c r="BP158" s="196"/>
      <c r="BQ158" s="2" t="s">
        <v>247</v>
      </c>
    </row>
    <row r="159" spans="1:69" s="2" customFormat="1" hidden="1" x14ac:dyDescent="0.25">
      <c r="A159" s="219" t="s">
        <v>82</v>
      </c>
      <c r="B159" s="220" t="s">
        <v>91</v>
      </c>
      <c r="C159" s="221" t="s">
        <v>125</v>
      </c>
      <c r="D159" s="221" t="s">
        <v>96</v>
      </c>
      <c r="E159" s="230" t="s">
        <v>101</v>
      </c>
      <c r="F159" s="222" t="s">
        <v>72</v>
      </c>
      <c r="G159" s="223"/>
      <c r="H159" s="223" t="s">
        <v>138</v>
      </c>
      <c r="I159" s="224" t="s">
        <v>139</v>
      </c>
      <c r="J159" s="225" t="s">
        <v>34</v>
      </c>
      <c r="K159" s="226">
        <v>1</v>
      </c>
      <c r="L159" s="227">
        <v>1</v>
      </c>
      <c r="M159" s="228" t="s">
        <v>151</v>
      </c>
      <c r="N159" s="229">
        <v>1</v>
      </c>
      <c r="O159" s="223"/>
      <c r="P159" s="227"/>
      <c r="Q159" s="187"/>
      <c r="R159" s="188"/>
      <c r="S159" s="188"/>
      <c r="T159" s="189"/>
      <c r="U159" s="190"/>
      <c r="V159" s="188"/>
      <c r="W159" s="188"/>
      <c r="X159" s="191"/>
      <c r="Y159" s="190"/>
      <c r="Z159" s="188"/>
      <c r="AA159" s="188"/>
      <c r="AB159" s="191"/>
      <c r="AC159" s="190"/>
      <c r="AD159" s="188"/>
      <c r="AE159" s="188"/>
      <c r="AF159" s="191"/>
      <c r="AG159" s="192"/>
      <c r="AH159" s="193"/>
      <c r="AI159" s="193"/>
      <c r="AJ159" s="194"/>
      <c r="AK159" s="192"/>
      <c r="AL159" s="193"/>
      <c r="AM159" s="193"/>
      <c r="AN159" s="194"/>
      <c r="AO159" s="192"/>
      <c r="AP159" s="193"/>
      <c r="AQ159" s="193"/>
      <c r="AR159" s="194"/>
      <c r="AS159" s="192"/>
      <c r="AT159" s="193"/>
      <c r="AU159" s="193"/>
      <c r="AV159" s="194"/>
      <c r="AW159" s="192"/>
      <c r="AX159" s="193"/>
      <c r="AY159" s="193"/>
      <c r="AZ159" s="194"/>
      <c r="BA159" s="190"/>
      <c r="BB159" s="188"/>
      <c r="BC159" s="188"/>
      <c r="BD159" s="191"/>
      <c r="BE159" s="190"/>
      <c r="BF159" s="188"/>
      <c r="BG159" s="188"/>
      <c r="BH159" s="191"/>
      <c r="BI159" s="190"/>
      <c r="BJ159" s="188"/>
      <c r="BK159" s="188"/>
      <c r="BL159" s="195"/>
      <c r="BM159" s="242">
        <f t="shared" si="10"/>
        <v>0</v>
      </c>
      <c r="BN159" s="245">
        <f t="shared" si="11"/>
        <v>1</v>
      </c>
      <c r="BO159" s="196"/>
      <c r="BP159" s="196"/>
      <c r="BQ159" s="2" t="s">
        <v>247</v>
      </c>
    </row>
    <row r="160" spans="1:69" s="2" customFormat="1" hidden="1" x14ac:dyDescent="0.25">
      <c r="A160" s="219" t="s">
        <v>82</v>
      </c>
      <c r="B160" s="220" t="s">
        <v>91</v>
      </c>
      <c r="C160" s="221" t="s">
        <v>125</v>
      </c>
      <c r="D160" s="221" t="s">
        <v>96</v>
      </c>
      <c r="E160" s="230" t="s">
        <v>101</v>
      </c>
      <c r="F160" s="222" t="s">
        <v>72</v>
      </c>
      <c r="G160" s="223"/>
      <c r="H160" s="223" t="s">
        <v>138</v>
      </c>
      <c r="I160" s="224" t="s">
        <v>139</v>
      </c>
      <c r="J160" s="225" t="s">
        <v>31</v>
      </c>
      <c r="K160" s="226">
        <v>1</v>
      </c>
      <c r="L160" s="227">
        <v>1</v>
      </c>
      <c r="M160" s="228" t="s">
        <v>151</v>
      </c>
      <c r="N160" s="229">
        <v>1</v>
      </c>
      <c r="O160" s="223"/>
      <c r="P160" s="227"/>
      <c r="Q160" s="187"/>
      <c r="R160" s="188"/>
      <c r="S160" s="188"/>
      <c r="T160" s="189"/>
      <c r="U160" s="190"/>
      <c r="V160" s="188"/>
      <c r="W160" s="188"/>
      <c r="X160" s="191"/>
      <c r="Y160" s="190"/>
      <c r="Z160" s="188"/>
      <c r="AA160" s="188"/>
      <c r="AB160" s="191"/>
      <c r="AC160" s="190"/>
      <c r="AD160" s="188"/>
      <c r="AE160" s="188"/>
      <c r="AF160" s="191"/>
      <c r="AG160" s="192"/>
      <c r="AH160" s="193"/>
      <c r="AI160" s="193"/>
      <c r="AJ160" s="194"/>
      <c r="AK160" s="192"/>
      <c r="AL160" s="193"/>
      <c r="AM160" s="193"/>
      <c r="AN160" s="194"/>
      <c r="AO160" s="192"/>
      <c r="AP160" s="193"/>
      <c r="AQ160" s="193"/>
      <c r="AR160" s="194"/>
      <c r="AS160" s="192"/>
      <c r="AT160" s="193"/>
      <c r="AU160" s="193"/>
      <c r="AV160" s="194"/>
      <c r="AW160" s="192"/>
      <c r="AX160" s="193"/>
      <c r="AY160" s="193"/>
      <c r="AZ160" s="194"/>
      <c r="BA160" s="190"/>
      <c r="BB160" s="188"/>
      <c r="BC160" s="188"/>
      <c r="BD160" s="191"/>
      <c r="BE160" s="190"/>
      <c r="BF160" s="188"/>
      <c r="BG160" s="188"/>
      <c r="BH160" s="191"/>
      <c r="BI160" s="190"/>
      <c r="BJ160" s="188"/>
      <c r="BK160" s="188"/>
      <c r="BL160" s="195"/>
      <c r="BM160" s="242">
        <f t="shared" si="10"/>
        <v>0</v>
      </c>
      <c r="BN160" s="245">
        <f t="shared" si="11"/>
        <v>1</v>
      </c>
      <c r="BO160" s="196"/>
      <c r="BP160" s="196"/>
      <c r="BQ160" s="2" t="s">
        <v>247</v>
      </c>
    </row>
    <row r="161" spans="1:69" s="2" customFormat="1" hidden="1" x14ac:dyDescent="0.25">
      <c r="A161" s="219" t="s">
        <v>82</v>
      </c>
      <c r="B161" s="220" t="s">
        <v>91</v>
      </c>
      <c r="C161" s="221" t="s">
        <v>125</v>
      </c>
      <c r="D161" s="221" t="s">
        <v>96</v>
      </c>
      <c r="E161" s="230" t="s">
        <v>101</v>
      </c>
      <c r="F161" s="222" t="s">
        <v>72</v>
      </c>
      <c r="G161" s="223"/>
      <c r="H161" s="223" t="s">
        <v>138</v>
      </c>
      <c r="I161" s="224" t="s">
        <v>139</v>
      </c>
      <c r="J161" s="225" t="s">
        <v>32</v>
      </c>
      <c r="K161" s="226">
        <v>1</v>
      </c>
      <c r="L161" s="227">
        <v>1</v>
      </c>
      <c r="M161" s="228" t="s">
        <v>151</v>
      </c>
      <c r="N161" s="229">
        <v>1</v>
      </c>
      <c r="O161" s="223"/>
      <c r="P161" s="227"/>
      <c r="Q161" s="187"/>
      <c r="R161" s="188"/>
      <c r="S161" s="188"/>
      <c r="T161" s="189"/>
      <c r="U161" s="190"/>
      <c r="V161" s="188"/>
      <c r="W161" s="188"/>
      <c r="X161" s="191"/>
      <c r="Y161" s="190"/>
      <c r="Z161" s="188"/>
      <c r="AA161" s="188"/>
      <c r="AB161" s="191"/>
      <c r="AC161" s="190"/>
      <c r="AD161" s="188"/>
      <c r="AE161" s="188"/>
      <c r="AF161" s="191"/>
      <c r="AG161" s="192"/>
      <c r="AH161" s="193"/>
      <c r="AI161" s="193"/>
      <c r="AJ161" s="194"/>
      <c r="AK161" s="192"/>
      <c r="AL161" s="193"/>
      <c r="AM161" s="193"/>
      <c r="AN161" s="194"/>
      <c r="AO161" s="192"/>
      <c r="AP161" s="193"/>
      <c r="AQ161" s="193"/>
      <c r="AR161" s="194"/>
      <c r="AS161" s="192"/>
      <c r="AT161" s="193"/>
      <c r="AU161" s="193"/>
      <c r="AV161" s="194"/>
      <c r="AW161" s="192"/>
      <c r="AX161" s="193"/>
      <c r="AY161" s="193"/>
      <c r="AZ161" s="194"/>
      <c r="BA161" s="190"/>
      <c r="BB161" s="188"/>
      <c r="BC161" s="188"/>
      <c r="BD161" s="191"/>
      <c r="BE161" s="190"/>
      <c r="BF161" s="188"/>
      <c r="BG161" s="188"/>
      <c r="BH161" s="191"/>
      <c r="BI161" s="190"/>
      <c r="BJ161" s="188"/>
      <c r="BK161" s="188"/>
      <c r="BL161" s="195"/>
      <c r="BM161" s="242">
        <f t="shared" si="10"/>
        <v>0</v>
      </c>
      <c r="BN161" s="245">
        <f t="shared" si="11"/>
        <v>1</v>
      </c>
      <c r="BO161" s="196"/>
      <c r="BP161" s="196"/>
      <c r="BQ161" s="2" t="s">
        <v>247</v>
      </c>
    </row>
    <row r="162" spans="1:69" s="2" customFormat="1" hidden="1" x14ac:dyDescent="0.25">
      <c r="A162" s="219" t="s">
        <v>82</v>
      </c>
      <c r="B162" s="220" t="s">
        <v>91</v>
      </c>
      <c r="C162" s="221" t="s">
        <v>125</v>
      </c>
      <c r="D162" s="221" t="s">
        <v>96</v>
      </c>
      <c r="E162" s="230" t="s">
        <v>101</v>
      </c>
      <c r="F162" s="222" t="s">
        <v>72</v>
      </c>
      <c r="G162" s="223"/>
      <c r="H162" s="223" t="s">
        <v>138</v>
      </c>
      <c r="I162" s="224" t="s">
        <v>139</v>
      </c>
      <c r="J162" s="225" t="s">
        <v>166</v>
      </c>
      <c r="K162" s="226">
        <v>1</v>
      </c>
      <c r="L162" s="227">
        <v>1</v>
      </c>
      <c r="M162" s="228" t="s">
        <v>147</v>
      </c>
      <c r="N162" s="229">
        <v>1</v>
      </c>
      <c r="O162" s="223"/>
      <c r="P162" s="227"/>
      <c r="Q162" s="187"/>
      <c r="R162" s="188"/>
      <c r="S162" s="188"/>
      <c r="T162" s="189"/>
      <c r="U162" s="190"/>
      <c r="V162" s="188"/>
      <c r="W162" s="188"/>
      <c r="X162" s="191"/>
      <c r="Y162" s="190"/>
      <c r="Z162" s="188"/>
      <c r="AA162" s="188"/>
      <c r="AB162" s="191"/>
      <c r="AC162" s="190"/>
      <c r="AD162" s="188"/>
      <c r="AE162" s="188"/>
      <c r="AF162" s="191"/>
      <c r="AG162" s="192"/>
      <c r="AH162" s="193"/>
      <c r="AI162" s="193"/>
      <c r="AJ162" s="194"/>
      <c r="AK162" s="192"/>
      <c r="AL162" s="193"/>
      <c r="AM162" s="193"/>
      <c r="AN162" s="194"/>
      <c r="AO162" s="192"/>
      <c r="AP162" s="193"/>
      <c r="AQ162" s="193"/>
      <c r="AR162" s="194"/>
      <c r="AS162" s="192"/>
      <c r="AT162" s="193"/>
      <c r="AU162" s="193"/>
      <c r="AV162" s="194"/>
      <c r="AW162" s="192"/>
      <c r="AX162" s="193"/>
      <c r="AY162" s="193"/>
      <c r="AZ162" s="194"/>
      <c r="BA162" s="190"/>
      <c r="BB162" s="188"/>
      <c r="BC162" s="188"/>
      <c r="BD162" s="191"/>
      <c r="BE162" s="190"/>
      <c r="BF162" s="188"/>
      <c r="BG162" s="188"/>
      <c r="BH162" s="191"/>
      <c r="BI162" s="190"/>
      <c r="BJ162" s="188"/>
      <c r="BK162" s="188"/>
      <c r="BL162" s="195"/>
      <c r="BM162" s="242">
        <f t="shared" si="10"/>
        <v>0</v>
      </c>
      <c r="BN162" s="245">
        <f t="shared" si="11"/>
        <v>1</v>
      </c>
      <c r="BO162" s="196"/>
      <c r="BP162" s="196"/>
      <c r="BQ162" s="2" t="s">
        <v>247</v>
      </c>
    </row>
    <row r="163" spans="1:69" s="2" customFormat="1" hidden="1" x14ac:dyDescent="0.25">
      <c r="A163" s="219" t="s">
        <v>82</v>
      </c>
      <c r="B163" s="220" t="s">
        <v>91</v>
      </c>
      <c r="C163" s="221" t="s">
        <v>125</v>
      </c>
      <c r="D163" s="221" t="s">
        <v>96</v>
      </c>
      <c r="E163" s="230" t="s">
        <v>101</v>
      </c>
      <c r="F163" s="222" t="s">
        <v>72</v>
      </c>
      <c r="G163" s="223"/>
      <c r="H163" s="223" t="s">
        <v>138</v>
      </c>
      <c r="I163" s="224" t="s">
        <v>139</v>
      </c>
      <c r="J163" s="225" t="s">
        <v>250</v>
      </c>
      <c r="K163" s="226">
        <v>6</v>
      </c>
      <c r="L163" s="227">
        <v>6</v>
      </c>
      <c r="M163" s="228" t="s">
        <v>251</v>
      </c>
      <c r="N163" s="229" t="s">
        <v>249</v>
      </c>
      <c r="O163" s="223" t="s">
        <v>252</v>
      </c>
      <c r="P163" s="227"/>
      <c r="Q163" s="187"/>
      <c r="R163" s="188"/>
      <c r="S163" s="188"/>
      <c r="T163" s="189"/>
      <c r="U163" s="190"/>
      <c r="V163" s="188"/>
      <c r="W163" s="188"/>
      <c r="X163" s="191"/>
      <c r="Y163" s="190"/>
      <c r="Z163" s="188"/>
      <c r="AA163" s="188"/>
      <c r="AB163" s="191"/>
      <c r="AC163" s="190"/>
      <c r="AD163" s="188"/>
      <c r="AE163" s="188"/>
      <c r="AF163" s="191"/>
      <c r="AG163" s="192"/>
      <c r="AH163" s="193"/>
      <c r="AI163" s="193"/>
      <c r="AJ163" s="194"/>
      <c r="AK163" s="192"/>
      <c r="AL163" s="193"/>
      <c r="AM163" s="193"/>
      <c r="AN163" s="194"/>
      <c r="AO163" s="192"/>
      <c r="AP163" s="193"/>
      <c r="AQ163" s="193"/>
      <c r="AR163" s="194"/>
      <c r="AS163" s="192"/>
      <c r="AT163" s="193"/>
      <c r="AU163" s="193"/>
      <c r="AV163" s="194"/>
      <c r="AW163" s="192"/>
      <c r="AX163" s="193"/>
      <c r="AY163" s="193"/>
      <c r="AZ163" s="194"/>
      <c r="BA163" s="190"/>
      <c r="BB163" s="188"/>
      <c r="BC163" s="188"/>
      <c r="BD163" s="191"/>
      <c r="BE163" s="190"/>
      <c r="BF163" s="188"/>
      <c r="BG163" s="188"/>
      <c r="BH163" s="191"/>
      <c r="BI163" s="190"/>
      <c r="BJ163" s="188"/>
      <c r="BK163" s="188"/>
      <c r="BL163" s="195"/>
      <c r="BM163" s="242">
        <f t="shared" si="10"/>
        <v>0</v>
      </c>
      <c r="BN163" s="245">
        <f t="shared" si="11"/>
        <v>6</v>
      </c>
      <c r="BO163" s="196"/>
      <c r="BP163" s="196"/>
      <c r="BQ163" s="2" t="s">
        <v>351</v>
      </c>
    </row>
    <row r="164" spans="1:69" s="2" customFormat="1" hidden="1" x14ac:dyDescent="0.25">
      <c r="A164" s="219" t="s">
        <v>83</v>
      </c>
      <c r="B164" s="220" t="s">
        <v>97</v>
      </c>
      <c r="C164" s="221" t="s">
        <v>126</v>
      </c>
      <c r="D164" s="221" t="s">
        <v>127</v>
      </c>
      <c r="E164" s="230" t="s">
        <v>101</v>
      </c>
      <c r="F164" s="222" t="s">
        <v>73</v>
      </c>
      <c r="G164" s="223"/>
      <c r="H164" s="223" t="s">
        <v>138</v>
      </c>
      <c r="I164" s="224" t="s">
        <v>139</v>
      </c>
      <c r="J164" s="225" t="s">
        <v>33</v>
      </c>
      <c r="K164" s="226">
        <v>5</v>
      </c>
      <c r="L164" s="227">
        <v>5</v>
      </c>
      <c r="M164" s="228" t="s">
        <v>148</v>
      </c>
      <c r="N164" s="229" t="s">
        <v>249</v>
      </c>
      <c r="O164" s="223"/>
      <c r="P164" s="227"/>
      <c r="Q164" s="187"/>
      <c r="R164" s="188"/>
      <c r="S164" s="188"/>
      <c r="T164" s="189"/>
      <c r="U164" s="190"/>
      <c r="V164" s="188"/>
      <c r="W164" s="188"/>
      <c r="X164" s="191"/>
      <c r="Y164" s="190"/>
      <c r="Z164" s="188"/>
      <c r="AA164" s="188"/>
      <c r="AB164" s="191"/>
      <c r="AC164" s="190"/>
      <c r="AD164" s="188">
        <v>1</v>
      </c>
      <c r="AE164" s="188"/>
      <c r="AF164" s="191"/>
      <c r="AG164" s="192"/>
      <c r="AH164" s="193"/>
      <c r="AI164" s="193"/>
      <c r="AJ164" s="194"/>
      <c r="AK164" s="192"/>
      <c r="AL164" s="193"/>
      <c r="AM164" s="193"/>
      <c r="AN164" s="194"/>
      <c r="AO164" s="192"/>
      <c r="AP164" s="193"/>
      <c r="AQ164" s="193"/>
      <c r="AR164" s="194"/>
      <c r="AS164" s="192"/>
      <c r="AT164" s="193"/>
      <c r="AU164" s="193"/>
      <c r="AV164" s="194">
        <v>1</v>
      </c>
      <c r="AW164" s="192"/>
      <c r="AX164" s="193"/>
      <c r="AY164" s="193"/>
      <c r="AZ164" s="194">
        <v>1</v>
      </c>
      <c r="BA164" s="190"/>
      <c r="BB164" s="188"/>
      <c r="BC164" s="188"/>
      <c r="BD164" s="191"/>
      <c r="BE164" s="190"/>
      <c r="BF164" s="188"/>
      <c r="BG164" s="188"/>
      <c r="BH164" s="191"/>
      <c r="BI164" s="190"/>
      <c r="BJ164" s="188"/>
      <c r="BK164" s="188"/>
      <c r="BL164" s="195"/>
      <c r="BM164" s="242">
        <f t="shared" si="10"/>
        <v>3</v>
      </c>
      <c r="BN164" s="245">
        <f t="shared" si="11"/>
        <v>2</v>
      </c>
      <c r="BO164" s="196"/>
      <c r="BP164" s="196"/>
    </row>
    <row r="165" spans="1:69" s="2" customFormat="1" hidden="1" x14ac:dyDescent="0.25">
      <c r="A165" s="219" t="s">
        <v>83</v>
      </c>
      <c r="B165" s="220" t="s">
        <v>97</v>
      </c>
      <c r="C165" s="221" t="s">
        <v>126</v>
      </c>
      <c r="D165" s="221" t="s">
        <v>127</v>
      </c>
      <c r="E165" s="230" t="s">
        <v>101</v>
      </c>
      <c r="F165" s="222" t="s">
        <v>73</v>
      </c>
      <c r="G165" s="223"/>
      <c r="H165" s="223" t="s">
        <v>138</v>
      </c>
      <c r="I165" s="224" t="s">
        <v>139</v>
      </c>
      <c r="J165" s="225" t="s">
        <v>34</v>
      </c>
      <c r="K165" s="226">
        <v>2</v>
      </c>
      <c r="L165" s="227">
        <v>1</v>
      </c>
      <c r="M165" s="228" t="s">
        <v>248</v>
      </c>
      <c r="N165" s="229" t="s">
        <v>249</v>
      </c>
      <c r="O165" s="223"/>
      <c r="P165" s="227"/>
      <c r="Q165" s="187"/>
      <c r="R165" s="188"/>
      <c r="S165" s="188"/>
      <c r="T165" s="189"/>
      <c r="U165" s="190"/>
      <c r="V165" s="188"/>
      <c r="W165" s="188"/>
      <c r="X165" s="191"/>
      <c r="Y165" s="190"/>
      <c r="Z165" s="188"/>
      <c r="AA165" s="188"/>
      <c r="AB165" s="191"/>
      <c r="AC165" s="190"/>
      <c r="AD165" s="188"/>
      <c r="AE165" s="188"/>
      <c r="AF165" s="191"/>
      <c r="AG165" s="192"/>
      <c r="AH165" s="193"/>
      <c r="AI165" s="193"/>
      <c r="AJ165" s="194"/>
      <c r="AK165" s="192"/>
      <c r="AL165" s="193"/>
      <c r="AM165" s="193"/>
      <c r="AN165" s="194"/>
      <c r="AO165" s="192"/>
      <c r="AP165" s="193"/>
      <c r="AQ165" s="193"/>
      <c r="AR165" s="194"/>
      <c r="AS165" s="192"/>
      <c r="AT165" s="193"/>
      <c r="AU165" s="193"/>
      <c r="AV165" s="194"/>
      <c r="AW165" s="192"/>
      <c r="AX165" s="193"/>
      <c r="AY165" s="193"/>
      <c r="AZ165" s="194"/>
      <c r="BA165" s="190"/>
      <c r="BB165" s="188"/>
      <c r="BC165" s="188"/>
      <c r="BD165" s="191"/>
      <c r="BE165" s="190"/>
      <c r="BF165" s="188"/>
      <c r="BG165" s="188"/>
      <c r="BH165" s="191"/>
      <c r="BI165" s="190"/>
      <c r="BJ165" s="188"/>
      <c r="BK165" s="188"/>
      <c r="BL165" s="195"/>
      <c r="BM165" s="242">
        <f t="shared" si="10"/>
        <v>0</v>
      </c>
      <c r="BN165" s="245">
        <f t="shared" si="11"/>
        <v>1</v>
      </c>
      <c r="BO165" s="196"/>
      <c r="BP165" s="196"/>
    </row>
    <row r="166" spans="1:69" s="2" customFormat="1" hidden="1" x14ac:dyDescent="0.25">
      <c r="A166" s="219" t="s">
        <v>83</v>
      </c>
      <c r="B166" s="220" t="s">
        <v>97</v>
      </c>
      <c r="C166" s="221" t="s">
        <v>126</v>
      </c>
      <c r="D166" s="221" t="s">
        <v>127</v>
      </c>
      <c r="E166" s="230" t="s">
        <v>101</v>
      </c>
      <c r="F166" s="222" t="s">
        <v>73</v>
      </c>
      <c r="G166" s="223"/>
      <c r="H166" s="223" t="s">
        <v>138</v>
      </c>
      <c r="I166" s="224" t="s">
        <v>139</v>
      </c>
      <c r="J166" s="225" t="s">
        <v>31</v>
      </c>
      <c r="K166" s="226">
        <v>2</v>
      </c>
      <c r="L166" s="227">
        <v>1</v>
      </c>
      <c r="M166" s="228" t="s">
        <v>248</v>
      </c>
      <c r="N166" s="229" t="s">
        <v>249</v>
      </c>
      <c r="O166" s="223"/>
      <c r="P166" s="227"/>
      <c r="Q166" s="187"/>
      <c r="R166" s="188"/>
      <c r="S166" s="188"/>
      <c r="T166" s="189"/>
      <c r="U166" s="190"/>
      <c r="V166" s="188"/>
      <c r="W166" s="188"/>
      <c r="X166" s="191"/>
      <c r="Y166" s="190"/>
      <c r="Z166" s="188"/>
      <c r="AA166" s="188"/>
      <c r="AB166" s="191"/>
      <c r="AC166" s="190"/>
      <c r="AD166" s="188"/>
      <c r="AE166" s="188"/>
      <c r="AF166" s="191"/>
      <c r="AG166" s="192"/>
      <c r="AH166" s="193"/>
      <c r="AI166" s="193"/>
      <c r="AJ166" s="194"/>
      <c r="AK166" s="192"/>
      <c r="AL166" s="193"/>
      <c r="AM166" s="193"/>
      <c r="AN166" s="194"/>
      <c r="AO166" s="192"/>
      <c r="AP166" s="193"/>
      <c r="AQ166" s="193"/>
      <c r="AR166" s="194"/>
      <c r="AS166" s="192"/>
      <c r="AT166" s="193"/>
      <c r="AU166" s="193"/>
      <c r="AV166" s="194"/>
      <c r="AW166" s="192"/>
      <c r="AX166" s="193"/>
      <c r="AY166" s="193"/>
      <c r="AZ166" s="194"/>
      <c r="BA166" s="190"/>
      <c r="BB166" s="188"/>
      <c r="BC166" s="188"/>
      <c r="BD166" s="191"/>
      <c r="BE166" s="190"/>
      <c r="BF166" s="188"/>
      <c r="BG166" s="188"/>
      <c r="BH166" s="191"/>
      <c r="BI166" s="190"/>
      <c r="BJ166" s="188"/>
      <c r="BK166" s="188"/>
      <c r="BL166" s="195"/>
      <c r="BM166" s="242">
        <f t="shared" si="10"/>
        <v>0</v>
      </c>
      <c r="BN166" s="245">
        <f t="shared" si="11"/>
        <v>1</v>
      </c>
      <c r="BO166" s="196"/>
      <c r="BP166" s="196"/>
    </row>
    <row r="167" spans="1:69" s="2" customFormat="1" hidden="1" x14ac:dyDescent="0.25">
      <c r="A167" s="219" t="s">
        <v>83</v>
      </c>
      <c r="B167" s="220" t="s">
        <v>97</v>
      </c>
      <c r="C167" s="221" t="s">
        <v>126</v>
      </c>
      <c r="D167" s="221" t="s">
        <v>127</v>
      </c>
      <c r="E167" s="230" t="s">
        <v>101</v>
      </c>
      <c r="F167" s="222" t="s">
        <v>73</v>
      </c>
      <c r="G167" s="223"/>
      <c r="H167" s="223" t="s">
        <v>138</v>
      </c>
      <c r="I167" s="224" t="s">
        <v>139</v>
      </c>
      <c r="J167" s="225" t="s">
        <v>32</v>
      </c>
      <c r="K167" s="226">
        <v>2</v>
      </c>
      <c r="L167" s="227">
        <v>1</v>
      </c>
      <c r="M167" s="228" t="s">
        <v>248</v>
      </c>
      <c r="N167" s="229" t="s">
        <v>249</v>
      </c>
      <c r="O167" s="223"/>
      <c r="P167" s="227"/>
      <c r="Q167" s="187"/>
      <c r="R167" s="188"/>
      <c r="S167" s="188"/>
      <c r="T167" s="189"/>
      <c r="U167" s="190"/>
      <c r="V167" s="188"/>
      <c r="W167" s="188"/>
      <c r="X167" s="191"/>
      <c r="Y167" s="190"/>
      <c r="Z167" s="188"/>
      <c r="AA167" s="188"/>
      <c r="AB167" s="191"/>
      <c r="AC167" s="190"/>
      <c r="AD167" s="188"/>
      <c r="AE167" s="188"/>
      <c r="AF167" s="191"/>
      <c r="AG167" s="192"/>
      <c r="AH167" s="193"/>
      <c r="AI167" s="193"/>
      <c r="AJ167" s="194"/>
      <c r="AK167" s="192"/>
      <c r="AL167" s="193"/>
      <c r="AM167" s="193"/>
      <c r="AN167" s="194"/>
      <c r="AO167" s="192"/>
      <c r="AP167" s="193"/>
      <c r="AQ167" s="193"/>
      <c r="AR167" s="194"/>
      <c r="AS167" s="192"/>
      <c r="AT167" s="193"/>
      <c r="AU167" s="193"/>
      <c r="AV167" s="194"/>
      <c r="AW167" s="192"/>
      <c r="AX167" s="193"/>
      <c r="AY167" s="193"/>
      <c r="AZ167" s="194"/>
      <c r="BA167" s="190"/>
      <c r="BB167" s="188"/>
      <c r="BC167" s="188"/>
      <c r="BD167" s="191"/>
      <c r="BE167" s="190"/>
      <c r="BF167" s="188"/>
      <c r="BG167" s="188"/>
      <c r="BH167" s="191"/>
      <c r="BI167" s="190"/>
      <c r="BJ167" s="188"/>
      <c r="BK167" s="188"/>
      <c r="BL167" s="195"/>
      <c r="BM167" s="242">
        <f t="shared" si="10"/>
        <v>0</v>
      </c>
      <c r="BN167" s="245">
        <f t="shared" si="11"/>
        <v>1</v>
      </c>
      <c r="BO167" s="196"/>
      <c r="BP167" s="196"/>
    </row>
    <row r="168" spans="1:69" s="2" customFormat="1" hidden="1" x14ac:dyDescent="0.25">
      <c r="A168" s="219" t="s">
        <v>83</v>
      </c>
      <c r="B168" s="220" t="s">
        <v>97</v>
      </c>
      <c r="C168" s="221" t="s">
        <v>126</v>
      </c>
      <c r="D168" s="221" t="s">
        <v>127</v>
      </c>
      <c r="E168" s="230" t="s">
        <v>101</v>
      </c>
      <c r="F168" s="222" t="s">
        <v>73</v>
      </c>
      <c r="G168" s="223"/>
      <c r="H168" s="223" t="s">
        <v>138</v>
      </c>
      <c r="I168" s="224" t="s">
        <v>139</v>
      </c>
      <c r="J168" s="225" t="s">
        <v>166</v>
      </c>
      <c r="K168" s="226">
        <v>5</v>
      </c>
      <c r="L168" s="227">
        <v>5</v>
      </c>
      <c r="M168" s="228" t="s">
        <v>148</v>
      </c>
      <c r="N168" s="229" t="s">
        <v>249</v>
      </c>
      <c r="O168" s="223"/>
      <c r="P168" s="227"/>
      <c r="Q168" s="187"/>
      <c r="R168" s="188"/>
      <c r="S168" s="188"/>
      <c r="T168" s="189"/>
      <c r="U168" s="190"/>
      <c r="V168" s="188"/>
      <c r="W168" s="188"/>
      <c r="X168" s="191"/>
      <c r="Y168" s="190"/>
      <c r="Z168" s="188"/>
      <c r="AA168" s="188"/>
      <c r="AB168" s="191"/>
      <c r="AC168" s="190"/>
      <c r="AD168" s="188">
        <v>1</v>
      </c>
      <c r="AE168" s="188"/>
      <c r="AF168" s="191"/>
      <c r="AG168" s="192"/>
      <c r="AH168" s="193"/>
      <c r="AI168" s="193"/>
      <c r="AJ168" s="194"/>
      <c r="AK168" s="192"/>
      <c r="AL168" s="193"/>
      <c r="AM168" s="193"/>
      <c r="AN168" s="194"/>
      <c r="AO168" s="192"/>
      <c r="AP168" s="193"/>
      <c r="AQ168" s="193"/>
      <c r="AR168" s="194"/>
      <c r="AS168" s="192"/>
      <c r="AT168" s="193"/>
      <c r="AU168" s="193"/>
      <c r="AV168" s="194">
        <v>1</v>
      </c>
      <c r="AW168" s="192"/>
      <c r="AX168" s="193"/>
      <c r="AY168" s="193"/>
      <c r="AZ168" s="194">
        <v>1</v>
      </c>
      <c r="BA168" s="190"/>
      <c r="BB168" s="188"/>
      <c r="BC168" s="188"/>
      <c r="BD168" s="191"/>
      <c r="BE168" s="190"/>
      <c r="BF168" s="188"/>
      <c r="BG168" s="188"/>
      <c r="BH168" s="191"/>
      <c r="BI168" s="190"/>
      <c r="BJ168" s="188"/>
      <c r="BK168" s="188"/>
      <c r="BL168" s="195"/>
      <c r="BM168" s="242">
        <f t="shared" si="10"/>
        <v>3</v>
      </c>
      <c r="BN168" s="245">
        <f t="shared" si="11"/>
        <v>2</v>
      </c>
      <c r="BO168" s="196"/>
      <c r="BP168" s="196"/>
    </row>
    <row r="169" spans="1:69" s="2" customFormat="1" hidden="1" x14ac:dyDescent="0.25">
      <c r="A169" s="219" t="s">
        <v>83</v>
      </c>
      <c r="B169" s="220" t="s">
        <v>97</v>
      </c>
      <c r="C169" s="221" t="s">
        <v>126</v>
      </c>
      <c r="D169" s="221" t="s">
        <v>127</v>
      </c>
      <c r="E169" s="230" t="s">
        <v>101</v>
      </c>
      <c r="F169" s="222" t="s">
        <v>73</v>
      </c>
      <c r="G169" s="223"/>
      <c r="H169" s="223" t="s">
        <v>138</v>
      </c>
      <c r="I169" s="224" t="s">
        <v>139</v>
      </c>
      <c r="J169" s="225" t="s">
        <v>37</v>
      </c>
      <c r="K169" s="226" t="s">
        <v>38</v>
      </c>
      <c r="L169" s="227">
        <v>5</v>
      </c>
      <c r="M169" s="228" t="s">
        <v>148</v>
      </c>
      <c r="N169" s="229" t="s">
        <v>249</v>
      </c>
      <c r="O169" s="223"/>
      <c r="P169" s="227"/>
      <c r="Q169" s="187"/>
      <c r="R169" s="188"/>
      <c r="S169" s="188"/>
      <c r="T169" s="189"/>
      <c r="U169" s="190"/>
      <c r="V169" s="188"/>
      <c r="W169" s="188"/>
      <c r="X169" s="191"/>
      <c r="Y169" s="190"/>
      <c r="Z169" s="188"/>
      <c r="AA169" s="188"/>
      <c r="AB169" s="191"/>
      <c r="AC169" s="190"/>
      <c r="AD169" s="188">
        <v>1</v>
      </c>
      <c r="AE169" s="188"/>
      <c r="AF169" s="191"/>
      <c r="AG169" s="192"/>
      <c r="AH169" s="193"/>
      <c r="AI169" s="193"/>
      <c r="AJ169" s="194"/>
      <c r="AK169" s="192"/>
      <c r="AL169" s="193"/>
      <c r="AM169" s="193"/>
      <c r="AN169" s="194"/>
      <c r="AO169" s="192"/>
      <c r="AP169" s="193"/>
      <c r="AQ169" s="193"/>
      <c r="AR169" s="194"/>
      <c r="AS169" s="192"/>
      <c r="AT169" s="193"/>
      <c r="AU169" s="193"/>
      <c r="AV169" s="194">
        <v>1</v>
      </c>
      <c r="AW169" s="192"/>
      <c r="AX169" s="193"/>
      <c r="AY169" s="193"/>
      <c r="AZ169" s="194">
        <v>1</v>
      </c>
      <c r="BA169" s="190"/>
      <c r="BB169" s="188"/>
      <c r="BC169" s="188"/>
      <c r="BD169" s="191"/>
      <c r="BE169" s="190"/>
      <c r="BF169" s="188"/>
      <c r="BG169" s="188"/>
      <c r="BH169" s="191"/>
      <c r="BI169" s="190"/>
      <c r="BJ169" s="188"/>
      <c r="BK169" s="188"/>
      <c r="BL169" s="195"/>
      <c r="BM169" s="242">
        <f t="shared" si="10"/>
        <v>3</v>
      </c>
      <c r="BN169" s="245">
        <f t="shared" si="11"/>
        <v>2</v>
      </c>
      <c r="BO169" s="196"/>
      <c r="BP169" s="196"/>
    </row>
    <row r="170" spans="1:69" s="2" customFormat="1" hidden="1" x14ac:dyDescent="0.25">
      <c r="A170" s="219" t="s">
        <v>83</v>
      </c>
      <c r="B170" s="220" t="s">
        <v>97</v>
      </c>
      <c r="C170" s="221" t="s">
        <v>126</v>
      </c>
      <c r="D170" s="221" t="s">
        <v>127</v>
      </c>
      <c r="E170" s="230" t="s">
        <v>101</v>
      </c>
      <c r="F170" s="222" t="s">
        <v>73</v>
      </c>
      <c r="G170" s="223"/>
      <c r="H170" s="223" t="s">
        <v>138</v>
      </c>
      <c r="I170" s="224" t="s">
        <v>139</v>
      </c>
      <c r="J170" s="225" t="s">
        <v>250</v>
      </c>
      <c r="K170" s="226">
        <v>6</v>
      </c>
      <c r="L170" s="227">
        <v>6</v>
      </c>
      <c r="M170" s="228" t="s">
        <v>251</v>
      </c>
      <c r="N170" s="229" t="s">
        <v>249</v>
      </c>
      <c r="O170" s="223" t="s">
        <v>252</v>
      </c>
      <c r="P170" s="227"/>
      <c r="Q170" s="187"/>
      <c r="R170" s="188"/>
      <c r="S170" s="188"/>
      <c r="T170" s="189"/>
      <c r="U170" s="190"/>
      <c r="V170" s="188"/>
      <c r="W170" s="188"/>
      <c r="X170" s="191"/>
      <c r="Y170" s="190"/>
      <c r="Z170" s="188"/>
      <c r="AA170" s="188"/>
      <c r="AB170" s="191"/>
      <c r="AC170" s="190"/>
      <c r="AD170" s="188"/>
      <c r="AE170" s="188"/>
      <c r="AF170" s="191"/>
      <c r="AG170" s="192"/>
      <c r="AH170" s="193"/>
      <c r="AI170" s="193"/>
      <c r="AJ170" s="194"/>
      <c r="AK170" s="192"/>
      <c r="AL170" s="193"/>
      <c r="AM170" s="193"/>
      <c r="AN170" s="194"/>
      <c r="AO170" s="192"/>
      <c r="AP170" s="193"/>
      <c r="AQ170" s="193"/>
      <c r="AR170" s="194"/>
      <c r="AS170" s="192"/>
      <c r="AT170" s="193"/>
      <c r="AU170" s="193"/>
      <c r="AV170" s="194"/>
      <c r="AW170" s="192"/>
      <c r="AX170" s="193"/>
      <c r="AY170" s="193"/>
      <c r="AZ170" s="194"/>
      <c r="BA170" s="190"/>
      <c r="BB170" s="188"/>
      <c r="BC170" s="188"/>
      <c r="BD170" s="191"/>
      <c r="BE170" s="190"/>
      <c r="BF170" s="188"/>
      <c r="BG170" s="188"/>
      <c r="BH170" s="191"/>
      <c r="BI170" s="190"/>
      <c r="BJ170" s="188"/>
      <c r="BK170" s="188"/>
      <c r="BL170" s="195"/>
      <c r="BM170" s="242">
        <f t="shared" si="10"/>
        <v>0</v>
      </c>
      <c r="BN170" s="245">
        <f t="shared" si="11"/>
        <v>6</v>
      </c>
      <c r="BO170" s="196"/>
      <c r="BP170" s="196"/>
    </row>
    <row r="171" spans="1:69" s="2" customFormat="1" hidden="1" x14ac:dyDescent="0.25">
      <c r="A171" s="219" t="s">
        <v>83</v>
      </c>
      <c r="B171" s="220" t="s">
        <v>97</v>
      </c>
      <c r="C171" s="221" t="s">
        <v>102</v>
      </c>
      <c r="D171" s="221" t="s">
        <v>98</v>
      </c>
      <c r="E171" s="230" t="s">
        <v>101</v>
      </c>
      <c r="F171" s="222" t="s">
        <v>74</v>
      </c>
      <c r="G171" s="223"/>
      <c r="H171" s="223" t="s">
        <v>138</v>
      </c>
      <c r="I171" s="224" t="s">
        <v>139</v>
      </c>
      <c r="J171" s="225" t="s">
        <v>30</v>
      </c>
      <c r="K171" s="226">
        <v>5</v>
      </c>
      <c r="L171" s="227">
        <v>5</v>
      </c>
      <c r="M171" s="228" t="s">
        <v>148</v>
      </c>
      <c r="N171" s="229" t="s">
        <v>249</v>
      </c>
      <c r="O171" s="223"/>
      <c r="P171" s="227"/>
      <c r="Q171" s="187"/>
      <c r="R171" s="188"/>
      <c r="S171" s="188"/>
      <c r="T171" s="189"/>
      <c r="U171" s="190"/>
      <c r="V171" s="188"/>
      <c r="W171" s="188"/>
      <c r="X171" s="191"/>
      <c r="Y171" s="190"/>
      <c r="Z171" s="188"/>
      <c r="AA171" s="188"/>
      <c r="AB171" s="191"/>
      <c r="AC171" s="190"/>
      <c r="AD171" s="188">
        <v>1</v>
      </c>
      <c r="AE171" s="188"/>
      <c r="AF171" s="191"/>
      <c r="AG171" s="192"/>
      <c r="AH171" s="193"/>
      <c r="AI171" s="193"/>
      <c r="AJ171" s="194"/>
      <c r="AK171" s="192"/>
      <c r="AL171" s="193"/>
      <c r="AM171" s="193"/>
      <c r="AN171" s="194"/>
      <c r="AO171" s="192"/>
      <c r="AP171" s="193"/>
      <c r="AQ171" s="193"/>
      <c r="AR171" s="194"/>
      <c r="AS171" s="192"/>
      <c r="AT171" s="193"/>
      <c r="AU171" s="193"/>
      <c r="AV171" s="194">
        <v>1</v>
      </c>
      <c r="AW171" s="192"/>
      <c r="AX171" s="193"/>
      <c r="AY171" s="193"/>
      <c r="AZ171" s="194">
        <v>1</v>
      </c>
      <c r="BA171" s="190"/>
      <c r="BB171" s="188"/>
      <c r="BC171" s="188"/>
      <c r="BD171" s="191"/>
      <c r="BE171" s="190"/>
      <c r="BF171" s="188"/>
      <c r="BG171" s="188"/>
      <c r="BH171" s="191"/>
      <c r="BI171" s="190"/>
      <c r="BJ171" s="188"/>
      <c r="BK171" s="188"/>
      <c r="BL171" s="195"/>
      <c r="BM171" s="242">
        <f t="shared" si="10"/>
        <v>3</v>
      </c>
      <c r="BN171" s="245">
        <f t="shared" si="11"/>
        <v>2</v>
      </c>
      <c r="BO171" s="196"/>
      <c r="BP171" s="196"/>
    </row>
    <row r="172" spans="1:69" s="2" customFormat="1" hidden="1" x14ac:dyDescent="0.25">
      <c r="A172" s="219" t="s">
        <v>83</v>
      </c>
      <c r="B172" s="220" t="s">
        <v>97</v>
      </c>
      <c r="C172" s="221" t="s">
        <v>102</v>
      </c>
      <c r="D172" s="221" t="s">
        <v>98</v>
      </c>
      <c r="E172" s="230" t="s">
        <v>101</v>
      </c>
      <c r="F172" s="222" t="s">
        <v>74</v>
      </c>
      <c r="G172" s="223"/>
      <c r="H172" s="223" t="s">
        <v>138</v>
      </c>
      <c r="I172" s="224" t="s">
        <v>139</v>
      </c>
      <c r="J172" s="225" t="s">
        <v>166</v>
      </c>
      <c r="K172" s="226">
        <v>0</v>
      </c>
      <c r="L172" s="227">
        <v>5</v>
      </c>
      <c r="M172" s="228" t="s">
        <v>249</v>
      </c>
      <c r="N172" s="229" t="s">
        <v>249</v>
      </c>
      <c r="O172" s="223"/>
      <c r="P172" s="227"/>
      <c r="Q172" s="187"/>
      <c r="R172" s="188"/>
      <c r="S172" s="188"/>
      <c r="T172" s="189"/>
      <c r="U172" s="190"/>
      <c r="V172" s="188"/>
      <c r="W172" s="188"/>
      <c r="X172" s="191"/>
      <c r="Y172" s="190"/>
      <c r="Z172" s="188"/>
      <c r="AA172" s="188"/>
      <c r="AB172" s="191"/>
      <c r="AC172" s="190"/>
      <c r="AD172" s="188">
        <v>1</v>
      </c>
      <c r="AE172" s="188"/>
      <c r="AF172" s="191"/>
      <c r="AG172" s="192"/>
      <c r="AH172" s="193"/>
      <c r="AI172" s="193"/>
      <c r="AJ172" s="194"/>
      <c r="AK172" s="192"/>
      <c r="AL172" s="193"/>
      <c r="AM172" s="193"/>
      <c r="AN172" s="194"/>
      <c r="AO172" s="192"/>
      <c r="AP172" s="193"/>
      <c r="AQ172" s="193"/>
      <c r="AR172" s="194"/>
      <c r="AS172" s="192"/>
      <c r="AT172" s="193"/>
      <c r="AU172" s="193"/>
      <c r="AV172" s="194">
        <v>1</v>
      </c>
      <c r="AW172" s="192"/>
      <c r="AX172" s="193"/>
      <c r="AY172" s="193"/>
      <c r="AZ172" s="194">
        <v>1</v>
      </c>
      <c r="BA172" s="190"/>
      <c r="BB172" s="188"/>
      <c r="BC172" s="188"/>
      <c r="BD172" s="191"/>
      <c r="BE172" s="190"/>
      <c r="BF172" s="188"/>
      <c r="BG172" s="188"/>
      <c r="BH172" s="191"/>
      <c r="BI172" s="190"/>
      <c r="BJ172" s="188"/>
      <c r="BK172" s="188"/>
      <c r="BL172" s="195"/>
      <c r="BM172" s="242">
        <f t="shared" si="10"/>
        <v>3</v>
      </c>
      <c r="BN172" s="245">
        <f t="shared" si="11"/>
        <v>2</v>
      </c>
      <c r="BO172" s="196"/>
      <c r="BP172" s="196"/>
    </row>
    <row r="173" spans="1:69" s="2" customFormat="1" hidden="1" x14ac:dyDescent="0.25">
      <c r="A173" s="219" t="s">
        <v>83</v>
      </c>
      <c r="B173" s="220" t="s">
        <v>97</v>
      </c>
      <c r="C173" s="221" t="s">
        <v>102</v>
      </c>
      <c r="D173" s="221" t="s">
        <v>98</v>
      </c>
      <c r="E173" s="230" t="s">
        <v>101</v>
      </c>
      <c r="F173" s="222" t="s">
        <v>74</v>
      </c>
      <c r="G173" s="223"/>
      <c r="H173" s="223" t="s">
        <v>138</v>
      </c>
      <c r="I173" s="224" t="s">
        <v>139</v>
      </c>
      <c r="J173" s="225" t="s">
        <v>31</v>
      </c>
      <c r="K173" s="226">
        <v>2</v>
      </c>
      <c r="L173" s="227">
        <v>1</v>
      </c>
      <c r="M173" s="228" t="s">
        <v>248</v>
      </c>
      <c r="N173" s="229" t="s">
        <v>249</v>
      </c>
      <c r="O173" s="223"/>
      <c r="P173" s="227"/>
      <c r="Q173" s="187"/>
      <c r="R173" s="188"/>
      <c r="S173" s="188"/>
      <c r="T173" s="189"/>
      <c r="U173" s="190"/>
      <c r="V173" s="188"/>
      <c r="W173" s="188"/>
      <c r="X173" s="191"/>
      <c r="Y173" s="190"/>
      <c r="Z173" s="188"/>
      <c r="AA173" s="188"/>
      <c r="AB173" s="191"/>
      <c r="AC173" s="190"/>
      <c r="AD173" s="188"/>
      <c r="AE173" s="188"/>
      <c r="AF173" s="191"/>
      <c r="AG173" s="192"/>
      <c r="AH173" s="193"/>
      <c r="AI173" s="193"/>
      <c r="AJ173" s="194"/>
      <c r="AK173" s="192"/>
      <c r="AL173" s="193"/>
      <c r="AM173" s="193"/>
      <c r="AN173" s="194"/>
      <c r="AO173" s="192"/>
      <c r="AP173" s="193"/>
      <c r="AQ173" s="193"/>
      <c r="AR173" s="194"/>
      <c r="AS173" s="192"/>
      <c r="AT173" s="193"/>
      <c r="AU173" s="193"/>
      <c r="AV173" s="194"/>
      <c r="AW173" s="192"/>
      <c r="AX173" s="193"/>
      <c r="AY173" s="193"/>
      <c r="AZ173" s="194"/>
      <c r="BA173" s="190"/>
      <c r="BB173" s="188"/>
      <c r="BC173" s="188"/>
      <c r="BD173" s="191"/>
      <c r="BE173" s="190"/>
      <c r="BF173" s="188"/>
      <c r="BG173" s="188"/>
      <c r="BH173" s="191"/>
      <c r="BI173" s="190"/>
      <c r="BJ173" s="188"/>
      <c r="BK173" s="188"/>
      <c r="BL173" s="195"/>
      <c r="BM173" s="242">
        <f t="shared" si="10"/>
        <v>0</v>
      </c>
      <c r="BN173" s="245">
        <f t="shared" si="11"/>
        <v>1</v>
      </c>
      <c r="BO173" s="196"/>
      <c r="BP173" s="196"/>
    </row>
    <row r="174" spans="1:69" s="2" customFormat="1" hidden="1" x14ac:dyDescent="0.25">
      <c r="A174" s="219" t="s">
        <v>83</v>
      </c>
      <c r="B174" s="220" t="s">
        <v>97</v>
      </c>
      <c r="C174" s="221" t="s">
        <v>102</v>
      </c>
      <c r="D174" s="221" t="s">
        <v>98</v>
      </c>
      <c r="E174" s="230" t="s">
        <v>101</v>
      </c>
      <c r="F174" s="222" t="s">
        <v>74</v>
      </c>
      <c r="G174" s="223"/>
      <c r="H174" s="223" t="s">
        <v>138</v>
      </c>
      <c r="I174" s="224" t="s">
        <v>139</v>
      </c>
      <c r="J174" s="225" t="s">
        <v>32</v>
      </c>
      <c r="K174" s="226">
        <v>2</v>
      </c>
      <c r="L174" s="227">
        <v>1</v>
      </c>
      <c r="M174" s="228" t="s">
        <v>248</v>
      </c>
      <c r="N174" s="229" t="s">
        <v>249</v>
      </c>
      <c r="O174" s="223"/>
      <c r="P174" s="227"/>
      <c r="Q174" s="187"/>
      <c r="R174" s="188"/>
      <c r="S174" s="188"/>
      <c r="T174" s="189"/>
      <c r="U174" s="190"/>
      <c r="V174" s="188"/>
      <c r="W174" s="188"/>
      <c r="X174" s="191"/>
      <c r="Y174" s="190"/>
      <c r="Z174" s="188"/>
      <c r="AA174" s="188"/>
      <c r="AB174" s="191"/>
      <c r="AC174" s="190"/>
      <c r="AD174" s="188"/>
      <c r="AE174" s="188"/>
      <c r="AF174" s="191"/>
      <c r="AG174" s="192"/>
      <c r="AH174" s="193"/>
      <c r="AI174" s="193"/>
      <c r="AJ174" s="194"/>
      <c r="AK174" s="192"/>
      <c r="AL174" s="193"/>
      <c r="AM174" s="193"/>
      <c r="AN174" s="194"/>
      <c r="AO174" s="192"/>
      <c r="AP174" s="193"/>
      <c r="AQ174" s="193"/>
      <c r="AR174" s="194"/>
      <c r="AS174" s="192"/>
      <c r="AT174" s="193"/>
      <c r="AU174" s="193"/>
      <c r="AV174" s="194"/>
      <c r="AW174" s="192"/>
      <c r="AX174" s="193"/>
      <c r="AY174" s="193"/>
      <c r="AZ174" s="194"/>
      <c r="BA174" s="190"/>
      <c r="BB174" s="188"/>
      <c r="BC174" s="188"/>
      <c r="BD174" s="191"/>
      <c r="BE174" s="190"/>
      <c r="BF174" s="188"/>
      <c r="BG174" s="188"/>
      <c r="BH174" s="191"/>
      <c r="BI174" s="190"/>
      <c r="BJ174" s="188"/>
      <c r="BK174" s="188"/>
      <c r="BL174" s="195"/>
      <c r="BM174" s="242">
        <f t="shared" si="10"/>
        <v>0</v>
      </c>
      <c r="BN174" s="245">
        <f t="shared" si="11"/>
        <v>1</v>
      </c>
      <c r="BO174" s="196"/>
      <c r="BP174" s="196"/>
    </row>
    <row r="175" spans="1:69" s="2" customFormat="1" hidden="1" x14ac:dyDescent="0.25">
      <c r="A175" s="219" t="s">
        <v>83</v>
      </c>
      <c r="B175" s="220" t="s">
        <v>97</v>
      </c>
      <c r="C175" s="221" t="s">
        <v>102</v>
      </c>
      <c r="D175" s="221" t="s">
        <v>98</v>
      </c>
      <c r="E175" s="230" t="s">
        <v>101</v>
      </c>
      <c r="F175" s="222" t="s">
        <v>74</v>
      </c>
      <c r="G175" s="223"/>
      <c r="H175" s="223" t="s">
        <v>138</v>
      </c>
      <c r="I175" s="224" t="s">
        <v>139</v>
      </c>
      <c r="J175" s="225" t="s">
        <v>250</v>
      </c>
      <c r="K175" s="226">
        <v>6</v>
      </c>
      <c r="L175" s="227">
        <v>6</v>
      </c>
      <c r="M175" s="228" t="s">
        <v>251</v>
      </c>
      <c r="N175" s="229" t="s">
        <v>249</v>
      </c>
      <c r="O175" s="223" t="s">
        <v>252</v>
      </c>
      <c r="P175" s="227"/>
      <c r="Q175" s="187"/>
      <c r="R175" s="188"/>
      <c r="S175" s="188"/>
      <c r="T175" s="189"/>
      <c r="U175" s="190"/>
      <c r="V175" s="188"/>
      <c r="W175" s="188"/>
      <c r="X175" s="191"/>
      <c r="Y175" s="190"/>
      <c r="Z175" s="188"/>
      <c r="AA175" s="188"/>
      <c r="AB175" s="191"/>
      <c r="AC175" s="190"/>
      <c r="AD175" s="188"/>
      <c r="AE175" s="188"/>
      <c r="AF175" s="191"/>
      <c r="AG175" s="192"/>
      <c r="AH175" s="193"/>
      <c r="AI175" s="193"/>
      <c r="AJ175" s="194"/>
      <c r="AK175" s="192"/>
      <c r="AL175" s="193"/>
      <c r="AM175" s="193"/>
      <c r="AN175" s="194"/>
      <c r="AO175" s="192"/>
      <c r="AP175" s="193"/>
      <c r="AQ175" s="193"/>
      <c r="AR175" s="194"/>
      <c r="AS175" s="192"/>
      <c r="AT175" s="193"/>
      <c r="AU175" s="193"/>
      <c r="AV175" s="194"/>
      <c r="AW175" s="192"/>
      <c r="AX175" s="193"/>
      <c r="AY175" s="193"/>
      <c r="AZ175" s="194"/>
      <c r="BA175" s="190"/>
      <c r="BB175" s="188"/>
      <c r="BC175" s="188"/>
      <c r="BD175" s="191"/>
      <c r="BE175" s="190"/>
      <c r="BF175" s="188"/>
      <c r="BG175" s="188"/>
      <c r="BH175" s="191"/>
      <c r="BI175" s="190"/>
      <c r="BJ175" s="188"/>
      <c r="BK175" s="188"/>
      <c r="BL175" s="195"/>
      <c r="BM175" s="242">
        <f t="shared" si="10"/>
        <v>0</v>
      </c>
      <c r="BN175" s="245">
        <f t="shared" si="11"/>
        <v>6</v>
      </c>
      <c r="BO175" s="196"/>
      <c r="BP175" s="196"/>
    </row>
    <row r="176" spans="1:69" s="2" customFormat="1" hidden="1" x14ac:dyDescent="0.25">
      <c r="A176" s="219" t="s">
        <v>82</v>
      </c>
      <c r="B176" s="220" t="s">
        <v>91</v>
      </c>
      <c r="C176" s="221" t="s">
        <v>128</v>
      </c>
      <c r="D176" s="221" t="s">
        <v>96</v>
      </c>
      <c r="E176" s="230" t="s">
        <v>101</v>
      </c>
      <c r="F176" s="222" t="s">
        <v>75</v>
      </c>
      <c r="G176" s="223"/>
      <c r="H176" s="223" t="s">
        <v>138</v>
      </c>
      <c r="I176" s="224" t="s">
        <v>139</v>
      </c>
      <c r="J176" s="225" t="s">
        <v>33</v>
      </c>
      <c r="K176" s="226">
        <v>15</v>
      </c>
      <c r="L176" s="227">
        <v>15</v>
      </c>
      <c r="M176" s="228" t="s">
        <v>150</v>
      </c>
      <c r="N176" s="229">
        <v>15</v>
      </c>
      <c r="O176" s="223"/>
      <c r="P176" s="227"/>
      <c r="Q176" s="187"/>
      <c r="R176" s="188"/>
      <c r="S176" s="188">
        <v>4</v>
      </c>
      <c r="T176" s="189"/>
      <c r="U176" s="190"/>
      <c r="V176" s="188"/>
      <c r="W176" s="188"/>
      <c r="X176" s="191"/>
      <c r="Y176" s="190"/>
      <c r="Z176" s="188"/>
      <c r="AA176" s="188">
        <v>4</v>
      </c>
      <c r="AB176" s="191"/>
      <c r="AC176" s="190"/>
      <c r="AD176" s="188"/>
      <c r="AE176" s="188"/>
      <c r="AF176" s="191"/>
      <c r="AG176" s="192"/>
      <c r="AH176" s="193"/>
      <c r="AI176" s="193"/>
      <c r="AJ176" s="194"/>
      <c r="AK176" s="192">
        <v>1</v>
      </c>
      <c r="AL176" s="193">
        <v>3</v>
      </c>
      <c r="AM176" s="193"/>
      <c r="AN176" s="194">
        <v>3</v>
      </c>
      <c r="AO176" s="192"/>
      <c r="AP176" s="193"/>
      <c r="AQ176" s="193"/>
      <c r="AR176" s="194"/>
      <c r="AS176" s="192"/>
      <c r="AT176" s="193"/>
      <c r="AU176" s="193"/>
      <c r="AV176" s="194"/>
      <c r="AW176" s="192"/>
      <c r="AX176" s="193"/>
      <c r="AY176" s="193"/>
      <c r="AZ176" s="194"/>
      <c r="BA176" s="190"/>
      <c r="BB176" s="188"/>
      <c r="BC176" s="188"/>
      <c r="BD176" s="191"/>
      <c r="BE176" s="190"/>
      <c r="BF176" s="188"/>
      <c r="BG176" s="188"/>
      <c r="BH176" s="191"/>
      <c r="BI176" s="190"/>
      <c r="BJ176" s="188"/>
      <c r="BK176" s="188"/>
      <c r="BL176" s="195"/>
      <c r="BM176" s="242">
        <f t="shared" si="10"/>
        <v>15</v>
      </c>
      <c r="BN176" s="245">
        <f t="shared" si="11"/>
        <v>0</v>
      </c>
      <c r="BO176" s="196"/>
      <c r="BP176" s="196"/>
      <c r="BQ176" s="2" t="s">
        <v>348</v>
      </c>
    </row>
    <row r="177" spans="1:69" s="2" customFormat="1" hidden="1" x14ac:dyDescent="0.25">
      <c r="A177" s="219" t="s">
        <v>82</v>
      </c>
      <c r="B177" s="220" t="s">
        <v>91</v>
      </c>
      <c r="C177" s="221" t="s">
        <v>128</v>
      </c>
      <c r="D177" s="221" t="s">
        <v>96</v>
      </c>
      <c r="E177" s="230" t="s">
        <v>101</v>
      </c>
      <c r="F177" s="222" t="s">
        <v>75</v>
      </c>
      <c r="G177" s="223"/>
      <c r="H177" s="223" t="s">
        <v>138</v>
      </c>
      <c r="I177" s="224" t="s">
        <v>139</v>
      </c>
      <c r="J177" s="225" t="s">
        <v>31</v>
      </c>
      <c r="K177" s="226">
        <v>0</v>
      </c>
      <c r="L177" s="227">
        <v>1</v>
      </c>
      <c r="M177" s="228" t="s">
        <v>147</v>
      </c>
      <c r="N177" s="229">
        <v>1</v>
      </c>
      <c r="O177" s="223"/>
      <c r="P177" s="227"/>
      <c r="Q177" s="187"/>
      <c r="R177" s="188"/>
      <c r="S177" s="188"/>
      <c r="T177" s="189"/>
      <c r="U177" s="190"/>
      <c r="V177" s="188"/>
      <c r="W177" s="188"/>
      <c r="X177" s="191"/>
      <c r="Y177" s="190"/>
      <c r="Z177" s="188"/>
      <c r="AA177" s="188"/>
      <c r="AB177" s="191"/>
      <c r="AC177" s="190"/>
      <c r="AD177" s="188"/>
      <c r="AE177" s="188"/>
      <c r="AF177" s="191"/>
      <c r="AG177" s="192"/>
      <c r="AH177" s="193"/>
      <c r="AI177" s="193"/>
      <c r="AJ177" s="194"/>
      <c r="AK177" s="192"/>
      <c r="AL177" s="193">
        <v>1</v>
      </c>
      <c r="AM177" s="193"/>
      <c r="AN177" s="194"/>
      <c r="AO177" s="192"/>
      <c r="AP177" s="193"/>
      <c r="AQ177" s="193"/>
      <c r="AR177" s="194"/>
      <c r="AS177" s="192"/>
      <c r="AT177" s="193"/>
      <c r="AU177" s="193"/>
      <c r="AV177" s="194"/>
      <c r="AW177" s="192"/>
      <c r="AX177" s="193"/>
      <c r="AY177" s="193"/>
      <c r="AZ177" s="194"/>
      <c r="BA177" s="190"/>
      <c r="BB177" s="188"/>
      <c r="BC177" s="188"/>
      <c r="BD177" s="191"/>
      <c r="BE177" s="190"/>
      <c r="BF177" s="188"/>
      <c r="BG177" s="188"/>
      <c r="BH177" s="191"/>
      <c r="BI177" s="190"/>
      <c r="BJ177" s="188"/>
      <c r="BK177" s="188"/>
      <c r="BL177" s="195"/>
      <c r="BM177" s="242">
        <f t="shared" si="10"/>
        <v>1</v>
      </c>
      <c r="BN177" s="245">
        <f t="shared" si="11"/>
        <v>0</v>
      </c>
      <c r="BO177" s="196"/>
      <c r="BP177" s="196"/>
      <c r="BQ177" s="2" t="s">
        <v>348</v>
      </c>
    </row>
    <row r="178" spans="1:69" s="2" customFormat="1" hidden="1" x14ac:dyDescent="0.25">
      <c r="A178" s="219" t="s">
        <v>82</v>
      </c>
      <c r="B178" s="220" t="s">
        <v>91</v>
      </c>
      <c r="C178" s="221" t="s">
        <v>128</v>
      </c>
      <c r="D178" s="221" t="s">
        <v>96</v>
      </c>
      <c r="E178" s="230" t="s">
        <v>101</v>
      </c>
      <c r="F178" s="222" t="s">
        <v>75</v>
      </c>
      <c r="G178" s="223"/>
      <c r="H178" s="223" t="s">
        <v>138</v>
      </c>
      <c r="I178" s="224" t="s">
        <v>139</v>
      </c>
      <c r="J178" s="225" t="s">
        <v>32</v>
      </c>
      <c r="K178" s="226">
        <v>0</v>
      </c>
      <c r="L178" s="227">
        <v>1</v>
      </c>
      <c r="M178" s="228" t="s">
        <v>147</v>
      </c>
      <c r="N178" s="229">
        <v>1</v>
      </c>
      <c r="O178" s="223"/>
      <c r="P178" s="227"/>
      <c r="Q178" s="187"/>
      <c r="R178" s="188"/>
      <c r="S178" s="188"/>
      <c r="T178" s="189"/>
      <c r="U178" s="190"/>
      <c r="V178" s="188"/>
      <c r="W178" s="188"/>
      <c r="X178" s="191"/>
      <c r="Y178" s="190"/>
      <c r="Z178" s="188"/>
      <c r="AA178" s="188"/>
      <c r="AB178" s="191"/>
      <c r="AC178" s="190"/>
      <c r="AD178" s="188"/>
      <c r="AE178" s="188"/>
      <c r="AF178" s="191"/>
      <c r="AG178" s="192"/>
      <c r="AH178" s="193"/>
      <c r="AI178" s="193"/>
      <c r="AJ178" s="194"/>
      <c r="AK178" s="192"/>
      <c r="AL178" s="193">
        <v>1</v>
      </c>
      <c r="AM178" s="193"/>
      <c r="AN178" s="194"/>
      <c r="AO178" s="192"/>
      <c r="AP178" s="193"/>
      <c r="AQ178" s="193"/>
      <c r="AR178" s="194"/>
      <c r="AS178" s="192"/>
      <c r="AT178" s="193"/>
      <c r="AU178" s="193"/>
      <c r="AV178" s="194"/>
      <c r="AW178" s="192"/>
      <c r="AX178" s="193"/>
      <c r="AY178" s="193"/>
      <c r="AZ178" s="194"/>
      <c r="BA178" s="190"/>
      <c r="BB178" s="188"/>
      <c r="BC178" s="188"/>
      <c r="BD178" s="191"/>
      <c r="BE178" s="190"/>
      <c r="BF178" s="188"/>
      <c r="BG178" s="188"/>
      <c r="BH178" s="191"/>
      <c r="BI178" s="190"/>
      <c r="BJ178" s="188"/>
      <c r="BK178" s="188"/>
      <c r="BL178" s="195"/>
      <c r="BM178" s="242">
        <f t="shared" si="10"/>
        <v>1</v>
      </c>
      <c r="BN178" s="245">
        <f t="shared" si="11"/>
        <v>0</v>
      </c>
      <c r="BO178" s="196"/>
      <c r="BP178" s="196"/>
      <c r="BQ178" s="2" t="s">
        <v>348</v>
      </c>
    </row>
    <row r="179" spans="1:69" s="2" customFormat="1" hidden="1" x14ac:dyDescent="0.25">
      <c r="A179" s="219" t="s">
        <v>82</v>
      </c>
      <c r="B179" s="220" t="s">
        <v>91</v>
      </c>
      <c r="C179" s="221" t="s">
        <v>128</v>
      </c>
      <c r="D179" s="221" t="s">
        <v>96</v>
      </c>
      <c r="E179" s="230" t="s">
        <v>101</v>
      </c>
      <c r="F179" s="222" t="s">
        <v>75</v>
      </c>
      <c r="G179" s="223"/>
      <c r="H179" s="223" t="s">
        <v>138</v>
      </c>
      <c r="I179" s="224" t="s">
        <v>139</v>
      </c>
      <c r="J179" s="225" t="s">
        <v>166</v>
      </c>
      <c r="K179" s="226">
        <v>15</v>
      </c>
      <c r="L179" s="227">
        <v>12</v>
      </c>
      <c r="M179" s="228" t="s">
        <v>150</v>
      </c>
      <c r="N179" s="229">
        <v>12</v>
      </c>
      <c r="O179" s="223"/>
      <c r="P179" s="227"/>
      <c r="Q179" s="187"/>
      <c r="R179" s="188"/>
      <c r="S179" s="188">
        <v>1</v>
      </c>
      <c r="T179" s="189"/>
      <c r="U179" s="190"/>
      <c r="V179" s="188"/>
      <c r="W179" s="188"/>
      <c r="X179" s="191"/>
      <c r="Y179" s="190"/>
      <c r="Z179" s="188"/>
      <c r="AA179" s="188">
        <v>4</v>
      </c>
      <c r="AB179" s="191"/>
      <c r="AC179" s="190"/>
      <c r="AD179" s="188"/>
      <c r="AE179" s="188"/>
      <c r="AF179" s="191"/>
      <c r="AG179" s="192"/>
      <c r="AH179" s="193"/>
      <c r="AI179" s="193"/>
      <c r="AJ179" s="194"/>
      <c r="AK179" s="192">
        <v>1</v>
      </c>
      <c r="AL179" s="193">
        <v>3</v>
      </c>
      <c r="AM179" s="193"/>
      <c r="AN179" s="194">
        <v>3</v>
      </c>
      <c r="AO179" s="192"/>
      <c r="AP179" s="193"/>
      <c r="AQ179" s="193"/>
      <c r="AR179" s="194"/>
      <c r="AS179" s="192"/>
      <c r="AT179" s="193"/>
      <c r="AU179" s="193"/>
      <c r="AV179" s="194"/>
      <c r="AW179" s="192"/>
      <c r="AX179" s="193"/>
      <c r="AY179" s="193"/>
      <c r="AZ179" s="194"/>
      <c r="BA179" s="190"/>
      <c r="BB179" s="188"/>
      <c r="BC179" s="188"/>
      <c r="BD179" s="191"/>
      <c r="BE179" s="190"/>
      <c r="BF179" s="188"/>
      <c r="BG179" s="188"/>
      <c r="BH179" s="191"/>
      <c r="BI179" s="190"/>
      <c r="BJ179" s="188"/>
      <c r="BK179" s="188"/>
      <c r="BL179" s="195"/>
      <c r="BM179" s="242">
        <f t="shared" si="10"/>
        <v>12</v>
      </c>
      <c r="BN179" s="245">
        <f t="shared" si="11"/>
        <v>0</v>
      </c>
      <c r="BO179" s="196"/>
      <c r="BP179" s="196"/>
      <c r="BQ179" s="2" t="s">
        <v>348</v>
      </c>
    </row>
    <row r="180" spans="1:69" s="2" customFormat="1" hidden="1" x14ac:dyDescent="0.25">
      <c r="A180" s="219" t="s">
        <v>82</v>
      </c>
      <c r="B180" s="220" t="s">
        <v>91</v>
      </c>
      <c r="C180" s="221" t="s">
        <v>128</v>
      </c>
      <c r="D180" s="221" t="s">
        <v>96</v>
      </c>
      <c r="E180" s="230" t="s">
        <v>101</v>
      </c>
      <c r="F180" s="222" t="s">
        <v>75</v>
      </c>
      <c r="G180" s="223"/>
      <c r="H180" s="223" t="s">
        <v>138</v>
      </c>
      <c r="I180" s="224" t="s">
        <v>139</v>
      </c>
      <c r="J180" s="225" t="s">
        <v>250</v>
      </c>
      <c r="K180" s="226">
        <v>6</v>
      </c>
      <c r="L180" s="227">
        <v>24</v>
      </c>
      <c r="M180" s="228" t="s">
        <v>251</v>
      </c>
      <c r="N180" s="229" t="s">
        <v>249</v>
      </c>
      <c r="O180" s="223" t="s">
        <v>252</v>
      </c>
      <c r="P180" s="227"/>
      <c r="Q180" s="187"/>
      <c r="R180" s="188"/>
      <c r="S180" s="188">
        <v>24</v>
      </c>
      <c r="T180" s="189"/>
      <c r="U180" s="190"/>
      <c r="V180" s="188"/>
      <c r="W180" s="188"/>
      <c r="X180" s="191"/>
      <c r="Y180" s="190"/>
      <c r="Z180" s="188"/>
      <c r="AA180" s="188"/>
      <c r="AB180" s="191"/>
      <c r="AC180" s="190"/>
      <c r="AD180" s="188"/>
      <c r="AE180" s="188"/>
      <c r="AF180" s="191"/>
      <c r="AG180" s="192"/>
      <c r="AH180" s="193"/>
      <c r="AI180" s="193"/>
      <c r="AJ180" s="194"/>
      <c r="AK180" s="192"/>
      <c r="AL180" s="193"/>
      <c r="AM180" s="193"/>
      <c r="AN180" s="194"/>
      <c r="AO180" s="192"/>
      <c r="AP180" s="193"/>
      <c r="AQ180" s="193"/>
      <c r="AR180" s="194"/>
      <c r="AS180" s="192"/>
      <c r="AT180" s="193"/>
      <c r="AU180" s="193"/>
      <c r="AV180" s="194"/>
      <c r="AW180" s="192"/>
      <c r="AX180" s="193"/>
      <c r="AY180" s="193"/>
      <c r="AZ180" s="194"/>
      <c r="BA180" s="190"/>
      <c r="BB180" s="188"/>
      <c r="BC180" s="188"/>
      <c r="BD180" s="191"/>
      <c r="BE180" s="190"/>
      <c r="BF180" s="188"/>
      <c r="BG180" s="188"/>
      <c r="BH180" s="191"/>
      <c r="BI180" s="190"/>
      <c r="BJ180" s="188"/>
      <c r="BK180" s="188"/>
      <c r="BL180" s="195"/>
      <c r="BM180" s="242">
        <f t="shared" si="10"/>
        <v>24</v>
      </c>
      <c r="BN180" s="245">
        <f t="shared" si="11"/>
        <v>0</v>
      </c>
      <c r="BO180" s="196"/>
      <c r="BP180" s="196"/>
      <c r="BQ180" s="2" t="s">
        <v>351</v>
      </c>
    </row>
    <row r="181" spans="1:69" s="2" customFormat="1" hidden="1" x14ac:dyDescent="0.25">
      <c r="A181" s="219" t="s">
        <v>83</v>
      </c>
      <c r="B181" s="220" t="s">
        <v>97</v>
      </c>
      <c r="C181" s="221" t="s">
        <v>129</v>
      </c>
      <c r="D181" s="221" t="s">
        <v>130</v>
      </c>
      <c r="E181" s="230" t="s">
        <v>101</v>
      </c>
      <c r="F181" s="222" t="s">
        <v>76</v>
      </c>
      <c r="G181" s="223"/>
      <c r="H181" s="223" t="s">
        <v>138</v>
      </c>
      <c r="I181" s="224" t="s">
        <v>139</v>
      </c>
      <c r="J181" s="225" t="s">
        <v>33</v>
      </c>
      <c r="K181" s="226">
        <v>5</v>
      </c>
      <c r="L181" s="227">
        <v>5</v>
      </c>
      <c r="M181" s="228" t="s">
        <v>334</v>
      </c>
      <c r="N181" s="229" t="s">
        <v>249</v>
      </c>
      <c r="O181" s="223"/>
      <c r="P181" s="227"/>
      <c r="Q181" s="187"/>
      <c r="R181" s="188"/>
      <c r="S181" s="188"/>
      <c r="T181" s="189"/>
      <c r="U181" s="190"/>
      <c r="V181" s="188"/>
      <c r="W181" s="188"/>
      <c r="X181" s="191"/>
      <c r="Y181" s="190"/>
      <c r="Z181" s="188"/>
      <c r="AA181" s="188"/>
      <c r="AB181" s="191"/>
      <c r="AC181" s="190"/>
      <c r="AD181" s="188">
        <v>1</v>
      </c>
      <c r="AE181" s="188"/>
      <c r="AF181" s="191"/>
      <c r="AG181" s="192"/>
      <c r="AH181" s="193"/>
      <c r="AI181" s="193"/>
      <c r="AJ181" s="194"/>
      <c r="AK181" s="192"/>
      <c r="AL181" s="193"/>
      <c r="AM181" s="193"/>
      <c r="AN181" s="194"/>
      <c r="AO181" s="192"/>
      <c r="AP181" s="193"/>
      <c r="AQ181" s="193"/>
      <c r="AR181" s="194"/>
      <c r="AS181" s="192"/>
      <c r="AT181" s="193"/>
      <c r="AU181" s="193"/>
      <c r="AV181" s="194">
        <v>1</v>
      </c>
      <c r="AW181" s="192"/>
      <c r="AX181" s="193"/>
      <c r="AY181" s="193"/>
      <c r="AZ181" s="194">
        <v>1</v>
      </c>
      <c r="BA181" s="190"/>
      <c r="BB181" s="188"/>
      <c r="BC181" s="188"/>
      <c r="BD181" s="191"/>
      <c r="BE181" s="190"/>
      <c r="BF181" s="188"/>
      <c r="BG181" s="188"/>
      <c r="BH181" s="191"/>
      <c r="BI181" s="190"/>
      <c r="BJ181" s="188"/>
      <c r="BK181" s="188"/>
      <c r="BL181" s="195"/>
      <c r="BM181" s="242">
        <f t="shared" si="10"/>
        <v>3</v>
      </c>
      <c r="BN181" s="245">
        <f t="shared" si="11"/>
        <v>2</v>
      </c>
      <c r="BO181" s="196"/>
      <c r="BP181" s="196"/>
    </row>
    <row r="182" spans="1:69" s="2" customFormat="1" hidden="1" x14ac:dyDescent="0.25">
      <c r="A182" s="219" t="s">
        <v>83</v>
      </c>
      <c r="B182" s="220" t="s">
        <v>97</v>
      </c>
      <c r="C182" s="221" t="s">
        <v>129</v>
      </c>
      <c r="D182" s="221" t="s">
        <v>130</v>
      </c>
      <c r="E182" s="230" t="s">
        <v>101</v>
      </c>
      <c r="F182" s="222" t="s">
        <v>76</v>
      </c>
      <c r="G182" s="223"/>
      <c r="H182" s="223" t="s">
        <v>138</v>
      </c>
      <c r="I182" s="224" t="s">
        <v>139</v>
      </c>
      <c r="J182" s="225" t="s">
        <v>166</v>
      </c>
      <c r="K182" s="226">
        <v>5</v>
      </c>
      <c r="L182" s="227">
        <v>5</v>
      </c>
      <c r="M182" s="228" t="s">
        <v>334</v>
      </c>
      <c r="N182" s="229" t="s">
        <v>249</v>
      </c>
      <c r="O182" s="223"/>
      <c r="P182" s="227"/>
      <c r="Q182" s="187"/>
      <c r="R182" s="188"/>
      <c r="S182" s="188"/>
      <c r="T182" s="189"/>
      <c r="U182" s="190"/>
      <c r="V182" s="188"/>
      <c r="W182" s="188"/>
      <c r="X182" s="191"/>
      <c r="Y182" s="190"/>
      <c r="Z182" s="188"/>
      <c r="AA182" s="188"/>
      <c r="AB182" s="191"/>
      <c r="AC182" s="190"/>
      <c r="AD182" s="188">
        <v>1</v>
      </c>
      <c r="AE182" s="188"/>
      <c r="AF182" s="191"/>
      <c r="AG182" s="192"/>
      <c r="AH182" s="193"/>
      <c r="AI182" s="193"/>
      <c r="AJ182" s="194"/>
      <c r="AK182" s="192"/>
      <c r="AL182" s="193"/>
      <c r="AM182" s="193"/>
      <c r="AN182" s="194"/>
      <c r="AO182" s="192"/>
      <c r="AP182" s="193"/>
      <c r="AQ182" s="193"/>
      <c r="AR182" s="194"/>
      <c r="AS182" s="192"/>
      <c r="AT182" s="193"/>
      <c r="AU182" s="193"/>
      <c r="AV182" s="194">
        <v>1</v>
      </c>
      <c r="AW182" s="192"/>
      <c r="AX182" s="193"/>
      <c r="AY182" s="193"/>
      <c r="AZ182" s="194">
        <v>1</v>
      </c>
      <c r="BA182" s="190"/>
      <c r="BB182" s="188"/>
      <c r="BC182" s="188"/>
      <c r="BD182" s="191"/>
      <c r="BE182" s="190"/>
      <c r="BF182" s="188"/>
      <c r="BG182" s="188"/>
      <c r="BH182" s="191"/>
      <c r="BI182" s="190"/>
      <c r="BJ182" s="188"/>
      <c r="BK182" s="188"/>
      <c r="BL182" s="195"/>
      <c r="BM182" s="242">
        <f t="shared" si="10"/>
        <v>3</v>
      </c>
      <c r="BN182" s="245">
        <f t="shared" si="11"/>
        <v>2</v>
      </c>
      <c r="BO182" s="196"/>
      <c r="BP182" s="196"/>
    </row>
    <row r="183" spans="1:69" s="2" customFormat="1" hidden="1" x14ac:dyDescent="0.25">
      <c r="A183" s="219" t="s">
        <v>83</v>
      </c>
      <c r="B183" s="220" t="s">
        <v>97</v>
      </c>
      <c r="C183" s="221" t="s">
        <v>129</v>
      </c>
      <c r="D183" s="221" t="s">
        <v>130</v>
      </c>
      <c r="E183" s="230" t="s">
        <v>101</v>
      </c>
      <c r="F183" s="222" t="s">
        <v>76</v>
      </c>
      <c r="G183" s="223"/>
      <c r="H183" s="223" t="s">
        <v>138</v>
      </c>
      <c r="I183" s="224" t="s">
        <v>139</v>
      </c>
      <c r="J183" s="225" t="s">
        <v>36</v>
      </c>
      <c r="K183" s="226">
        <v>5</v>
      </c>
      <c r="L183" s="227">
        <v>5</v>
      </c>
      <c r="M183" s="228" t="s">
        <v>334</v>
      </c>
      <c r="N183" s="229" t="s">
        <v>249</v>
      </c>
      <c r="O183" s="223"/>
      <c r="P183" s="227"/>
      <c r="Q183" s="187"/>
      <c r="R183" s="188"/>
      <c r="S183" s="188"/>
      <c r="T183" s="189"/>
      <c r="U183" s="190"/>
      <c r="V183" s="188"/>
      <c r="W183" s="188"/>
      <c r="X183" s="191"/>
      <c r="Y183" s="190"/>
      <c r="Z183" s="188"/>
      <c r="AA183" s="188"/>
      <c r="AB183" s="191"/>
      <c r="AC183" s="190"/>
      <c r="AD183" s="188"/>
      <c r="AE183" s="188"/>
      <c r="AF183" s="191"/>
      <c r="AG183" s="192"/>
      <c r="AH183" s="193"/>
      <c r="AI183" s="193"/>
      <c r="AJ183" s="194"/>
      <c r="AK183" s="192"/>
      <c r="AL183" s="193"/>
      <c r="AM183" s="193"/>
      <c r="AN183" s="194"/>
      <c r="AO183" s="192"/>
      <c r="AP183" s="193"/>
      <c r="AQ183" s="193"/>
      <c r="AR183" s="194"/>
      <c r="AS183" s="192"/>
      <c r="AT183" s="193"/>
      <c r="AU183" s="193"/>
      <c r="AV183" s="194">
        <v>1</v>
      </c>
      <c r="AW183" s="192"/>
      <c r="AX183" s="193"/>
      <c r="AY183" s="193"/>
      <c r="AZ183" s="194">
        <v>1</v>
      </c>
      <c r="BA183" s="190"/>
      <c r="BB183" s="188"/>
      <c r="BC183" s="188"/>
      <c r="BD183" s="191"/>
      <c r="BE183" s="190"/>
      <c r="BF183" s="188"/>
      <c r="BG183" s="188"/>
      <c r="BH183" s="191"/>
      <c r="BI183" s="190"/>
      <c r="BJ183" s="188"/>
      <c r="BK183" s="188"/>
      <c r="BL183" s="195"/>
      <c r="BM183" s="242">
        <f t="shared" si="10"/>
        <v>2</v>
      </c>
      <c r="BN183" s="245">
        <f t="shared" si="11"/>
        <v>3</v>
      </c>
      <c r="BO183" s="196"/>
      <c r="BP183" s="196"/>
    </row>
    <row r="184" spans="1:69" s="2" customFormat="1" hidden="1" x14ac:dyDescent="0.25">
      <c r="A184" s="219" t="s">
        <v>83</v>
      </c>
      <c r="B184" s="220" t="s">
        <v>97</v>
      </c>
      <c r="C184" s="221" t="s">
        <v>129</v>
      </c>
      <c r="D184" s="221" t="s">
        <v>130</v>
      </c>
      <c r="E184" s="230" t="s">
        <v>101</v>
      </c>
      <c r="F184" s="222" t="s">
        <v>76</v>
      </c>
      <c r="G184" s="223"/>
      <c r="H184" s="223" t="s">
        <v>138</v>
      </c>
      <c r="I184" s="224" t="s">
        <v>139</v>
      </c>
      <c r="J184" s="225" t="s">
        <v>37</v>
      </c>
      <c r="K184" s="226" t="s">
        <v>38</v>
      </c>
      <c r="L184" s="227">
        <v>5</v>
      </c>
      <c r="M184" s="228" t="s">
        <v>334</v>
      </c>
      <c r="N184" s="229" t="s">
        <v>249</v>
      </c>
      <c r="O184" s="223"/>
      <c r="P184" s="227"/>
      <c r="Q184" s="187"/>
      <c r="R184" s="188"/>
      <c r="S184" s="188"/>
      <c r="T184" s="189"/>
      <c r="U184" s="190"/>
      <c r="V184" s="188"/>
      <c r="W184" s="188"/>
      <c r="X184" s="191"/>
      <c r="Y184" s="190"/>
      <c r="Z184" s="188"/>
      <c r="AA184" s="188"/>
      <c r="AB184" s="191"/>
      <c r="AC184" s="190"/>
      <c r="AD184" s="188">
        <v>1</v>
      </c>
      <c r="AE184" s="188"/>
      <c r="AF184" s="191"/>
      <c r="AG184" s="192"/>
      <c r="AH184" s="193"/>
      <c r="AI184" s="193"/>
      <c r="AJ184" s="194"/>
      <c r="AK184" s="192"/>
      <c r="AL184" s="193"/>
      <c r="AM184" s="193"/>
      <c r="AN184" s="194"/>
      <c r="AO184" s="192"/>
      <c r="AP184" s="193"/>
      <c r="AQ184" s="193"/>
      <c r="AR184" s="194"/>
      <c r="AS184" s="192"/>
      <c r="AT184" s="193"/>
      <c r="AU184" s="193"/>
      <c r="AV184" s="194">
        <v>1</v>
      </c>
      <c r="AW184" s="192"/>
      <c r="AX184" s="193"/>
      <c r="AY184" s="193"/>
      <c r="AZ184" s="194">
        <v>1</v>
      </c>
      <c r="BA184" s="190"/>
      <c r="BB184" s="188"/>
      <c r="BC184" s="188"/>
      <c r="BD184" s="191"/>
      <c r="BE184" s="190"/>
      <c r="BF184" s="188"/>
      <c r="BG184" s="188"/>
      <c r="BH184" s="191"/>
      <c r="BI184" s="190"/>
      <c r="BJ184" s="188"/>
      <c r="BK184" s="188"/>
      <c r="BL184" s="195"/>
      <c r="BM184" s="242">
        <f t="shared" si="10"/>
        <v>3</v>
      </c>
      <c r="BN184" s="245">
        <f t="shared" si="11"/>
        <v>2</v>
      </c>
      <c r="BO184" s="196"/>
      <c r="BP184" s="196"/>
    </row>
    <row r="185" spans="1:69" s="2" customFormat="1" hidden="1" x14ac:dyDescent="0.25">
      <c r="A185" s="219" t="s">
        <v>83</v>
      </c>
      <c r="B185" s="220" t="s">
        <v>97</v>
      </c>
      <c r="C185" s="221" t="s">
        <v>129</v>
      </c>
      <c r="D185" s="221" t="s">
        <v>130</v>
      </c>
      <c r="E185" s="230" t="s">
        <v>101</v>
      </c>
      <c r="F185" s="222" t="s">
        <v>76</v>
      </c>
      <c r="G185" s="223"/>
      <c r="H185" s="223" t="s">
        <v>138</v>
      </c>
      <c r="I185" s="224" t="s">
        <v>139</v>
      </c>
      <c r="J185" s="225" t="s">
        <v>250</v>
      </c>
      <c r="K185" s="226">
        <v>6</v>
      </c>
      <c r="L185" s="227">
        <v>6</v>
      </c>
      <c r="M185" s="228" t="s">
        <v>251</v>
      </c>
      <c r="N185" s="229" t="s">
        <v>249</v>
      </c>
      <c r="O185" s="223" t="s">
        <v>252</v>
      </c>
      <c r="P185" s="227"/>
      <c r="Q185" s="187"/>
      <c r="R185" s="188"/>
      <c r="S185" s="188"/>
      <c r="T185" s="189"/>
      <c r="U185" s="190"/>
      <c r="V185" s="188"/>
      <c r="W185" s="188"/>
      <c r="X185" s="191"/>
      <c r="Y185" s="190"/>
      <c r="Z185" s="188"/>
      <c r="AA185" s="188"/>
      <c r="AB185" s="191"/>
      <c r="AC185" s="190"/>
      <c r="AD185" s="188"/>
      <c r="AE185" s="188"/>
      <c r="AF185" s="191"/>
      <c r="AG185" s="192"/>
      <c r="AH185" s="193"/>
      <c r="AI185" s="193"/>
      <c r="AJ185" s="194"/>
      <c r="AK185" s="192"/>
      <c r="AL185" s="193"/>
      <c r="AM185" s="193"/>
      <c r="AN185" s="194"/>
      <c r="AO185" s="192"/>
      <c r="AP185" s="193"/>
      <c r="AQ185" s="193"/>
      <c r="AR185" s="194"/>
      <c r="AS185" s="192"/>
      <c r="AT185" s="193"/>
      <c r="AU185" s="193"/>
      <c r="AV185" s="194"/>
      <c r="AW185" s="192"/>
      <c r="AX185" s="193"/>
      <c r="AY185" s="193"/>
      <c r="AZ185" s="194"/>
      <c r="BA185" s="190"/>
      <c r="BB185" s="188"/>
      <c r="BC185" s="188"/>
      <c r="BD185" s="191"/>
      <c r="BE185" s="190"/>
      <c r="BF185" s="188"/>
      <c r="BG185" s="188"/>
      <c r="BH185" s="191"/>
      <c r="BI185" s="190"/>
      <c r="BJ185" s="188"/>
      <c r="BK185" s="188"/>
      <c r="BL185" s="195"/>
      <c r="BM185" s="242">
        <f t="shared" si="10"/>
        <v>0</v>
      </c>
      <c r="BN185" s="245">
        <f t="shared" si="11"/>
        <v>6</v>
      </c>
      <c r="BO185" s="196"/>
      <c r="BP185" s="196"/>
    </row>
    <row r="186" spans="1:69" s="2" customFormat="1" hidden="1" x14ac:dyDescent="0.25">
      <c r="A186" s="219" t="s">
        <v>83</v>
      </c>
      <c r="B186" s="220" t="s">
        <v>97</v>
      </c>
      <c r="C186" s="221" t="s">
        <v>131</v>
      </c>
      <c r="D186" s="221" t="s">
        <v>130</v>
      </c>
      <c r="E186" s="230" t="s">
        <v>101</v>
      </c>
      <c r="F186" s="222" t="s">
        <v>77</v>
      </c>
      <c r="G186" s="223"/>
      <c r="H186" s="223" t="s">
        <v>138</v>
      </c>
      <c r="I186" s="224" t="s">
        <v>139</v>
      </c>
      <c r="J186" s="225" t="s">
        <v>166</v>
      </c>
      <c r="K186" s="226">
        <v>5</v>
      </c>
      <c r="L186" s="227">
        <v>5</v>
      </c>
      <c r="M186" s="228" t="s">
        <v>334</v>
      </c>
      <c r="N186" s="229" t="s">
        <v>249</v>
      </c>
      <c r="O186" s="223"/>
      <c r="P186" s="227"/>
      <c r="Q186" s="187"/>
      <c r="R186" s="188"/>
      <c r="S186" s="188"/>
      <c r="T186" s="189"/>
      <c r="U186" s="190"/>
      <c r="V186" s="188"/>
      <c r="W186" s="188"/>
      <c r="X186" s="191"/>
      <c r="Y186" s="190"/>
      <c r="Z186" s="188"/>
      <c r="AA186" s="188"/>
      <c r="AB186" s="191"/>
      <c r="AC186" s="190"/>
      <c r="AD186" s="188">
        <v>1</v>
      </c>
      <c r="AE186" s="188"/>
      <c r="AF186" s="191"/>
      <c r="AG186" s="192"/>
      <c r="AH186" s="193"/>
      <c r="AI186" s="193"/>
      <c r="AJ186" s="194"/>
      <c r="AK186" s="192"/>
      <c r="AL186" s="193"/>
      <c r="AM186" s="193"/>
      <c r="AN186" s="194"/>
      <c r="AO186" s="192"/>
      <c r="AP186" s="193"/>
      <c r="AQ186" s="193"/>
      <c r="AR186" s="194"/>
      <c r="AS186" s="192"/>
      <c r="AT186" s="193"/>
      <c r="AU186" s="193"/>
      <c r="AV186" s="194">
        <v>1</v>
      </c>
      <c r="AW186" s="192"/>
      <c r="AX186" s="193"/>
      <c r="AY186" s="193"/>
      <c r="AZ186" s="194">
        <v>1</v>
      </c>
      <c r="BA186" s="190"/>
      <c r="BB186" s="188"/>
      <c r="BC186" s="188"/>
      <c r="BD186" s="191"/>
      <c r="BE186" s="190"/>
      <c r="BF186" s="188"/>
      <c r="BG186" s="188"/>
      <c r="BH186" s="191"/>
      <c r="BI186" s="190"/>
      <c r="BJ186" s="188"/>
      <c r="BK186" s="188"/>
      <c r="BL186" s="195"/>
      <c r="BM186" s="242">
        <f t="shared" si="10"/>
        <v>3</v>
      </c>
      <c r="BN186" s="245">
        <f t="shared" si="11"/>
        <v>2</v>
      </c>
      <c r="BO186" s="196"/>
      <c r="BP186" s="196"/>
    </row>
    <row r="187" spans="1:69" s="2" customFormat="1" hidden="1" x14ac:dyDescent="0.25">
      <c r="A187" s="219" t="s">
        <v>83</v>
      </c>
      <c r="B187" s="220" t="s">
        <v>97</v>
      </c>
      <c r="C187" s="221" t="s">
        <v>131</v>
      </c>
      <c r="D187" s="221" t="s">
        <v>130</v>
      </c>
      <c r="E187" s="230" t="s">
        <v>101</v>
      </c>
      <c r="F187" s="222" t="s">
        <v>77</v>
      </c>
      <c r="G187" s="223"/>
      <c r="H187" s="223" t="s">
        <v>138</v>
      </c>
      <c r="I187" s="224" t="s">
        <v>139</v>
      </c>
      <c r="J187" s="225" t="s">
        <v>250</v>
      </c>
      <c r="K187" s="226">
        <v>6</v>
      </c>
      <c r="L187" s="227">
        <v>6</v>
      </c>
      <c r="M187" s="228" t="s">
        <v>251</v>
      </c>
      <c r="N187" s="229" t="s">
        <v>249</v>
      </c>
      <c r="O187" s="223" t="s">
        <v>252</v>
      </c>
      <c r="P187" s="227"/>
      <c r="Q187" s="187"/>
      <c r="R187" s="188"/>
      <c r="S187" s="188"/>
      <c r="T187" s="189"/>
      <c r="U187" s="190"/>
      <c r="V187" s="188"/>
      <c r="W187" s="188"/>
      <c r="X187" s="191"/>
      <c r="Y187" s="190"/>
      <c r="Z187" s="188"/>
      <c r="AA187" s="188"/>
      <c r="AB187" s="191"/>
      <c r="AC187" s="190"/>
      <c r="AD187" s="188"/>
      <c r="AE187" s="188"/>
      <c r="AF187" s="191"/>
      <c r="AG187" s="192"/>
      <c r="AH187" s="193"/>
      <c r="AI187" s="193"/>
      <c r="AJ187" s="194"/>
      <c r="AK187" s="192"/>
      <c r="AL187" s="193"/>
      <c r="AM187" s="193"/>
      <c r="AN187" s="194"/>
      <c r="AO187" s="192"/>
      <c r="AP187" s="193"/>
      <c r="AQ187" s="193"/>
      <c r="AR187" s="194"/>
      <c r="AS187" s="192"/>
      <c r="AT187" s="193"/>
      <c r="AU187" s="193"/>
      <c r="AV187" s="194"/>
      <c r="AW187" s="192"/>
      <c r="AX187" s="193"/>
      <c r="AY187" s="193"/>
      <c r="AZ187" s="194"/>
      <c r="BA187" s="190"/>
      <c r="BB187" s="188"/>
      <c r="BC187" s="188"/>
      <c r="BD187" s="191"/>
      <c r="BE187" s="190"/>
      <c r="BF187" s="188"/>
      <c r="BG187" s="188"/>
      <c r="BH187" s="191"/>
      <c r="BI187" s="190"/>
      <c r="BJ187" s="188"/>
      <c r="BK187" s="188"/>
      <c r="BL187" s="195"/>
      <c r="BM187" s="242">
        <f t="shared" si="10"/>
        <v>0</v>
      </c>
      <c r="BN187" s="245">
        <f t="shared" si="11"/>
        <v>6</v>
      </c>
      <c r="BO187" s="196"/>
      <c r="BP187" s="196"/>
    </row>
    <row r="188" spans="1:69" s="2" customFormat="1" hidden="1" x14ac:dyDescent="0.25">
      <c r="A188" s="219" t="s">
        <v>84</v>
      </c>
      <c r="B188" s="220" t="s">
        <v>86</v>
      </c>
      <c r="C188" s="221" t="s">
        <v>85</v>
      </c>
      <c r="D188" s="221" t="s">
        <v>132</v>
      </c>
      <c r="E188" s="230" t="s">
        <v>101</v>
      </c>
      <c r="F188" s="222" t="s">
        <v>78</v>
      </c>
      <c r="G188" s="223"/>
      <c r="H188" s="223" t="s">
        <v>138</v>
      </c>
      <c r="I188" s="224" t="s">
        <v>139</v>
      </c>
      <c r="J188" s="225" t="s">
        <v>33</v>
      </c>
      <c r="K188" s="226">
        <v>15</v>
      </c>
      <c r="L188" s="227">
        <v>13</v>
      </c>
      <c r="M188" s="228" t="s">
        <v>153</v>
      </c>
      <c r="N188" s="229" t="s">
        <v>249</v>
      </c>
      <c r="O188" s="223"/>
      <c r="P188" s="227" t="s">
        <v>152</v>
      </c>
      <c r="Q188" s="187"/>
      <c r="R188" s="188"/>
      <c r="S188" s="188"/>
      <c r="T188" s="189"/>
      <c r="U188" s="190">
        <v>2</v>
      </c>
      <c r="V188" s="188"/>
      <c r="W188" s="188"/>
      <c r="X188" s="191"/>
      <c r="Y188" s="190"/>
      <c r="Z188" s="188"/>
      <c r="AA188" s="188"/>
      <c r="AB188" s="191"/>
      <c r="AC188" s="190"/>
      <c r="AD188" s="188"/>
      <c r="AE188" s="188"/>
      <c r="AF188" s="191"/>
      <c r="AG188" s="192">
        <v>1</v>
      </c>
      <c r="AH188" s="193"/>
      <c r="AI188" s="193"/>
      <c r="AJ188" s="194"/>
      <c r="AK188" s="192"/>
      <c r="AL188" s="193"/>
      <c r="AM188" s="193"/>
      <c r="AN188" s="194"/>
      <c r="AO188" s="192"/>
      <c r="AP188" s="193"/>
      <c r="AQ188" s="193"/>
      <c r="AR188" s="194"/>
      <c r="AS188" s="192"/>
      <c r="AT188" s="193"/>
      <c r="AU188" s="193">
        <v>1</v>
      </c>
      <c r="AV188" s="194"/>
      <c r="AW188" s="192"/>
      <c r="AX188" s="193"/>
      <c r="AY188" s="193"/>
      <c r="AZ188" s="194"/>
      <c r="BA188" s="190"/>
      <c r="BB188" s="188"/>
      <c r="BC188" s="188"/>
      <c r="BD188" s="191"/>
      <c r="BE188" s="190"/>
      <c r="BF188" s="188"/>
      <c r="BG188" s="188"/>
      <c r="BH188" s="191"/>
      <c r="BI188" s="190"/>
      <c r="BJ188" s="188"/>
      <c r="BK188" s="188"/>
      <c r="BL188" s="195"/>
      <c r="BM188" s="242">
        <f t="shared" si="10"/>
        <v>4</v>
      </c>
      <c r="BN188" s="245">
        <f t="shared" si="11"/>
        <v>9</v>
      </c>
      <c r="BO188" s="196"/>
      <c r="BP188" s="196"/>
    </row>
    <row r="189" spans="1:69" s="2" customFormat="1" hidden="1" x14ac:dyDescent="0.25">
      <c r="A189" s="219" t="s">
        <v>84</v>
      </c>
      <c r="B189" s="220" t="s">
        <v>86</v>
      </c>
      <c r="C189" s="221" t="s">
        <v>85</v>
      </c>
      <c r="D189" s="221" t="s">
        <v>132</v>
      </c>
      <c r="E189" s="230" t="s">
        <v>101</v>
      </c>
      <c r="F189" s="222" t="s">
        <v>78</v>
      </c>
      <c r="G189" s="223"/>
      <c r="H189" s="223" t="s">
        <v>138</v>
      </c>
      <c r="I189" s="224" t="s">
        <v>139</v>
      </c>
      <c r="J189" s="225" t="s">
        <v>30</v>
      </c>
      <c r="K189" s="226">
        <v>0</v>
      </c>
      <c r="L189" s="227">
        <v>3</v>
      </c>
      <c r="M189" s="228" t="s">
        <v>347</v>
      </c>
      <c r="N189" s="229" t="s">
        <v>249</v>
      </c>
      <c r="O189" s="223"/>
      <c r="P189" s="227" t="s">
        <v>152</v>
      </c>
      <c r="Q189" s="187"/>
      <c r="R189" s="188"/>
      <c r="S189" s="188"/>
      <c r="T189" s="189"/>
      <c r="U189" s="190"/>
      <c r="V189" s="188"/>
      <c r="W189" s="188"/>
      <c r="X189" s="191"/>
      <c r="Y189" s="190"/>
      <c r="Z189" s="188"/>
      <c r="AA189" s="188"/>
      <c r="AB189" s="191"/>
      <c r="AC189" s="190"/>
      <c r="AD189" s="188"/>
      <c r="AE189" s="188"/>
      <c r="AF189" s="191"/>
      <c r="AG189" s="192">
        <v>2</v>
      </c>
      <c r="AH189" s="193"/>
      <c r="AI189" s="193"/>
      <c r="AJ189" s="194"/>
      <c r="AK189" s="192"/>
      <c r="AL189" s="193"/>
      <c r="AM189" s="193"/>
      <c r="AN189" s="194"/>
      <c r="AO189" s="192"/>
      <c r="AP189" s="193"/>
      <c r="AQ189" s="193"/>
      <c r="AR189" s="194"/>
      <c r="AS189" s="192"/>
      <c r="AT189" s="193"/>
      <c r="AU189" s="193">
        <v>1</v>
      </c>
      <c r="AV189" s="194"/>
      <c r="AW189" s="192"/>
      <c r="AX189" s="193"/>
      <c r="AY189" s="193"/>
      <c r="AZ189" s="194"/>
      <c r="BA189" s="190"/>
      <c r="BB189" s="188"/>
      <c r="BC189" s="188"/>
      <c r="BD189" s="191"/>
      <c r="BE189" s="190"/>
      <c r="BF189" s="188"/>
      <c r="BG189" s="188"/>
      <c r="BH189" s="191"/>
      <c r="BI189" s="190"/>
      <c r="BJ189" s="188"/>
      <c r="BK189" s="188"/>
      <c r="BL189" s="195"/>
      <c r="BM189" s="242">
        <f t="shared" si="10"/>
        <v>3</v>
      </c>
      <c r="BN189" s="245">
        <f t="shared" si="11"/>
        <v>0</v>
      </c>
      <c r="BO189" s="196"/>
      <c r="BP189" s="196"/>
    </row>
    <row r="190" spans="1:69" s="2" customFormat="1" hidden="1" x14ac:dyDescent="0.25">
      <c r="A190" s="219" t="s">
        <v>84</v>
      </c>
      <c r="B190" s="220" t="s">
        <v>86</v>
      </c>
      <c r="C190" s="221" t="s">
        <v>85</v>
      </c>
      <c r="D190" s="221" t="s">
        <v>132</v>
      </c>
      <c r="E190" s="230" t="s">
        <v>101</v>
      </c>
      <c r="F190" s="222" t="s">
        <v>78</v>
      </c>
      <c r="G190" s="223"/>
      <c r="H190" s="223" t="s">
        <v>138</v>
      </c>
      <c r="I190" s="224" t="s">
        <v>139</v>
      </c>
      <c r="J190" s="225" t="s">
        <v>34</v>
      </c>
      <c r="K190" s="226">
        <v>2</v>
      </c>
      <c r="L190" s="227">
        <v>2</v>
      </c>
      <c r="M190" s="228" t="s">
        <v>248</v>
      </c>
      <c r="N190" s="229" t="s">
        <v>249</v>
      </c>
      <c r="O190" s="223"/>
      <c r="P190" s="227" t="s">
        <v>152</v>
      </c>
      <c r="Q190" s="187"/>
      <c r="R190" s="188"/>
      <c r="S190" s="188"/>
      <c r="T190" s="189"/>
      <c r="U190" s="190"/>
      <c r="V190" s="188"/>
      <c r="W190" s="188"/>
      <c r="X190" s="191"/>
      <c r="Y190" s="190"/>
      <c r="Z190" s="188"/>
      <c r="AA190" s="188"/>
      <c r="AB190" s="191"/>
      <c r="AC190" s="190"/>
      <c r="AD190" s="188"/>
      <c r="AE190" s="188"/>
      <c r="AF190" s="191"/>
      <c r="AG190" s="192"/>
      <c r="AH190" s="193"/>
      <c r="AI190" s="193"/>
      <c r="AJ190" s="194"/>
      <c r="AK190" s="192"/>
      <c r="AL190" s="193"/>
      <c r="AM190" s="193"/>
      <c r="AN190" s="194"/>
      <c r="AO190" s="192"/>
      <c r="AP190" s="193"/>
      <c r="AQ190" s="193"/>
      <c r="AR190" s="194"/>
      <c r="AS190" s="192"/>
      <c r="AT190" s="193"/>
      <c r="AU190" s="193" t="s">
        <v>247</v>
      </c>
      <c r="AV190" s="194"/>
      <c r="AW190" s="192"/>
      <c r="AX190" s="193"/>
      <c r="AY190" s="193"/>
      <c r="AZ190" s="194"/>
      <c r="BA190" s="190"/>
      <c r="BB190" s="188"/>
      <c r="BC190" s="188"/>
      <c r="BD190" s="191"/>
      <c r="BE190" s="190"/>
      <c r="BF190" s="188"/>
      <c r="BG190" s="188"/>
      <c r="BH190" s="191"/>
      <c r="BI190" s="190"/>
      <c r="BJ190" s="188"/>
      <c r="BK190" s="188"/>
      <c r="BL190" s="195"/>
      <c r="BM190" s="242">
        <f t="shared" si="10"/>
        <v>0</v>
      </c>
      <c r="BN190" s="245">
        <f t="shared" si="11"/>
        <v>2</v>
      </c>
      <c r="BO190" s="196"/>
      <c r="BP190" s="196"/>
    </row>
    <row r="191" spans="1:69" s="2" customFormat="1" hidden="1" x14ac:dyDescent="0.25">
      <c r="A191" s="219" t="s">
        <v>84</v>
      </c>
      <c r="B191" s="220" t="s">
        <v>86</v>
      </c>
      <c r="C191" s="221" t="s">
        <v>85</v>
      </c>
      <c r="D191" s="221" t="s">
        <v>132</v>
      </c>
      <c r="E191" s="230" t="s">
        <v>101</v>
      </c>
      <c r="F191" s="222" t="s">
        <v>78</v>
      </c>
      <c r="G191" s="223"/>
      <c r="H191" s="223" t="s">
        <v>138</v>
      </c>
      <c r="I191" s="224" t="s">
        <v>139</v>
      </c>
      <c r="J191" s="225" t="s">
        <v>31</v>
      </c>
      <c r="K191" s="226">
        <v>2</v>
      </c>
      <c r="L191" s="227">
        <v>2</v>
      </c>
      <c r="M191" s="228" t="s">
        <v>248</v>
      </c>
      <c r="N191" s="229" t="s">
        <v>249</v>
      </c>
      <c r="O191" s="223"/>
      <c r="P191" s="227" t="s">
        <v>152</v>
      </c>
      <c r="Q191" s="187"/>
      <c r="R191" s="188"/>
      <c r="S191" s="188"/>
      <c r="T191" s="189"/>
      <c r="U191" s="190"/>
      <c r="V191" s="188"/>
      <c r="W191" s="188"/>
      <c r="X191" s="191"/>
      <c r="Y191" s="190"/>
      <c r="Z191" s="188"/>
      <c r="AA191" s="188"/>
      <c r="AB191" s="191"/>
      <c r="AC191" s="190"/>
      <c r="AD191" s="188"/>
      <c r="AE191" s="188"/>
      <c r="AF191" s="191"/>
      <c r="AG191" s="192"/>
      <c r="AH191" s="193"/>
      <c r="AI191" s="193"/>
      <c r="AJ191" s="194"/>
      <c r="AK191" s="192"/>
      <c r="AL191" s="193"/>
      <c r="AM191" s="193"/>
      <c r="AN191" s="194"/>
      <c r="AO191" s="192"/>
      <c r="AP191" s="193"/>
      <c r="AQ191" s="193"/>
      <c r="AR191" s="194"/>
      <c r="AS191" s="192"/>
      <c r="AT191" s="193"/>
      <c r="AU191" s="193" t="s">
        <v>247</v>
      </c>
      <c r="AV191" s="194"/>
      <c r="AW191" s="192"/>
      <c r="AX191" s="193"/>
      <c r="AY191" s="193"/>
      <c r="AZ191" s="194"/>
      <c r="BA191" s="190"/>
      <c r="BB191" s="188"/>
      <c r="BC191" s="188"/>
      <c r="BD191" s="191"/>
      <c r="BE191" s="190"/>
      <c r="BF191" s="188"/>
      <c r="BG191" s="188"/>
      <c r="BH191" s="191"/>
      <c r="BI191" s="190"/>
      <c r="BJ191" s="188"/>
      <c r="BK191" s="188"/>
      <c r="BL191" s="195"/>
      <c r="BM191" s="242">
        <f t="shared" si="10"/>
        <v>0</v>
      </c>
      <c r="BN191" s="245">
        <f t="shared" si="11"/>
        <v>2</v>
      </c>
      <c r="BO191" s="196"/>
      <c r="BP191" s="196"/>
    </row>
    <row r="192" spans="1:69" s="2" customFormat="1" hidden="1" x14ac:dyDescent="0.25">
      <c r="A192" s="219" t="s">
        <v>84</v>
      </c>
      <c r="B192" s="220" t="s">
        <v>86</v>
      </c>
      <c r="C192" s="221" t="s">
        <v>85</v>
      </c>
      <c r="D192" s="221" t="s">
        <v>132</v>
      </c>
      <c r="E192" s="230" t="s">
        <v>101</v>
      </c>
      <c r="F192" s="222" t="s">
        <v>78</v>
      </c>
      <c r="G192" s="223"/>
      <c r="H192" s="223" t="s">
        <v>138</v>
      </c>
      <c r="I192" s="224" t="s">
        <v>139</v>
      </c>
      <c r="J192" s="225" t="s">
        <v>32</v>
      </c>
      <c r="K192" s="226">
        <v>2</v>
      </c>
      <c r="L192" s="227">
        <v>2</v>
      </c>
      <c r="M192" s="228" t="s">
        <v>248</v>
      </c>
      <c r="N192" s="229" t="s">
        <v>249</v>
      </c>
      <c r="O192" s="223"/>
      <c r="P192" s="227" t="s">
        <v>152</v>
      </c>
      <c r="Q192" s="187"/>
      <c r="R192" s="188"/>
      <c r="S192" s="188"/>
      <c r="T192" s="189"/>
      <c r="U192" s="190"/>
      <c r="V192" s="188"/>
      <c r="W192" s="188"/>
      <c r="X192" s="191"/>
      <c r="Y192" s="190"/>
      <c r="Z192" s="188"/>
      <c r="AA192" s="188"/>
      <c r="AB192" s="191"/>
      <c r="AC192" s="190"/>
      <c r="AD192" s="188"/>
      <c r="AE192" s="188"/>
      <c r="AF192" s="191"/>
      <c r="AG192" s="192"/>
      <c r="AH192" s="193"/>
      <c r="AI192" s="193"/>
      <c r="AJ192" s="194"/>
      <c r="AK192" s="192"/>
      <c r="AL192" s="193"/>
      <c r="AM192" s="193"/>
      <c r="AN192" s="194"/>
      <c r="AO192" s="192"/>
      <c r="AP192" s="193"/>
      <c r="AQ192" s="193"/>
      <c r="AR192" s="194"/>
      <c r="AS192" s="192"/>
      <c r="AT192" s="193"/>
      <c r="AU192" s="193" t="s">
        <v>247</v>
      </c>
      <c r="AV192" s="194"/>
      <c r="AW192" s="192"/>
      <c r="AX192" s="193"/>
      <c r="AY192" s="193"/>
      <c r="AZ192" s="194"/>
      <c r="BA192" s="190"/>
      <c r="BB192" s="188"/>
      <c r="BC192" s="188"/>
      <c r="BD192" s="191"/>
      <c r="BE192" s="190"/>
      <c r="BF192" s="188"/>
      <c r="BG192" s="188"/>
      <c r="BH192" s="191"/>
      <c r="BI192" s="190"/>
      <c r="BJ192" s="188"/>
      <c r="BK192" s="188"/>
      <c r="BL192" s="195"/>
      <c r="BM192" s="242">
        <f t="shared" si="10"/>
        <v>0</v>
      </c>
      <c r="BN192" s="245">
        <f t="shared" si="11"/>
        <v>2</v>
      </c>
      <c r="BO192" s="196"/>
      <c r="BP192" s="196"/>
    </row>
    <row r="193" spans="1:68" s="2" customFormat="1" hidden="1" x14ac:dyDescent="0.25">
      <c r="A193" s="219" t="s">
        <v>84</v>
      </c>
      <c r="B193" s="220" t="s">
        <v>86</v>
      </c>
      <c r="C193" s="221" t="s">
        <v>85</v>
      </c>
      <c r="D193" s="221" t="s">
        <v>132</v>
      </c>
      <c r="E193" s="230" t="s">
        <v>101</v>
      </c>
      <c r="F193" s="222" t="s">
        <v>78</v>
      </c>
      <c r="G193" s="223"/>
      <c r="H193" s="223" t="s">
        <v>138</v>
      </c>
      <c r="I193" s="224" t="s">
        <v>139</v>
      </c>
      <c r="J193" s="225" t="s">
        <v>166</v>
      </c>
      <c r="K193" s="226">
        <v>15</v>
      </c>
      <c r="L193" s="227">
        <v>15</v>
      </c>
      <c r="M193" s="228" t="s">
        <v>153</v>
      </c>
      <c r="N193" s="229" t="s">
        <v>249</v>
      </c>
      <c r="O193" s="223"/>
      <c r="P193" s="227" t="s">
        <v>152</v>
      </c>
      <c r="Q193" s="187"/>
      <c r="R193" s="188"/>
      <c r="S193" s="188"/>
      <c r="T193" s="189"/>
      <c r="U193" s="190">
        <v>2</v>
      </c>
      <c r="V193" s="188"/>
      <c r="W193" s="188"/>
      <c r="X193" s="191"/>
      <c r="Y193" s="190"/>
      <c r="Z193" s="188"/>
      <c r="AA193" s="188"/>
      <c r="AB193" s="191"/>
      <c r="AC193" s="190"/>
      <c r="AD193" s="188"/>
      <c r="AE193" s="188"/>
      <c r="AF193" s="191"/>
      <c r="AG193" s="192">
        <v>3</v>
      </c>
      <c r="AH193" s="193"/>
      <c r="AI193" s="193"/>
      <c r="AJ193" s="194"/>
      <c r="AK193" s="192"/>
      <c r="AL193" s="193"/>
      <c r="AM193" s="193"/>
      <c r="AN193" s="194"/>
      <c r="AO193" s="192"/>
      <c r="AP193" s="193"/>
      <c r="AQ193" s="193"/>
      <c r="AR193" s="194"/>
      <c r="AS193" s="192"/>
      <c r="AT193" s="193"/>
      <c r="AU193" s="193">
        <v>2</v>
      </c>
      <c r="AV193" s="194"/>
      <c r="AW193" s="192"/>
      <c r="AX193" s="193"/>
      <c r="AY193" s="193"/>
      <c r="AZ193" s="194"/>
      <c r="BA193" s="190"/>
      <c r="BB193" s="188"/>
      <c r="BC193" s="188"/>
      <c r="BD193" s="191"/>
      <c r="BE193" s="190"/>
      <c r="BF193" s="188"/>
      <c r="BG193" s="188"/>
      <c r="BH193" s="191"/>
      <c r="BI193" s="190"/>
      <c r="BJ193" s="188"/>
      <c r="BK193" s="188"/>
      <c r="BL193" s="195"/>
      <c r="BM193" s="242">
        <f t="shared" si="10"/>
        <v>7</v>
      </c>
      <c r="BN193" s="245">
        <f t="shared" si="11"/>
        <v>8</v>
      </c>
      <c r="BO193" s="196"/>
      <c r="BP193" s="196"/>
    </row>
    <row r="194" spans="1:68" s="2" customFormat="1" hidden="1" x14ac:dyDescent="0.25">
      <c r="A194" s="219" t="s">
        <v>84</v>
      </c>
      <c r="B194" s="220" t="s">
        <v>86</v>
      </c>
      <c r="C194" s="221" t="s">
        <v>85</v>
      </c>
      <c r="D194" s="221" t="s">
        <v>132</v>
      </c>
      <c r="E194" s="230" t="s">
        <v>101</v>
      </c>
      <c r="F194" s="222" t="s">
        <v>78</v>
      </c>
      <c r="G194" s="223"/>
      <c r="H194" s="223" t="s">
        <v>138</v>
      </c>
      <c r="I194" s="224" t="s">
        <v>139</v>
      </c>
      <c r="J194" s="225" t="s">
        <v>35</v>
      </c>
      <c r="K194" s="226">
        <v>10</v>
      </c>
      <c r="L194" s="227">
        <v>10</v>
      </c>
      <c r="M194" s="228" t="s">
        <v>149</v>
      </c>
      <c r="N194" s="229" t="s">
        <v>249</v>
      </c>
      <c r="O194" s="223"/>
      <c r="P194" s="227" t="s">
        <v>152</v>
      </c>
      <c r="Q194" s="187"/>
      <c r="R194" s="188"/>
      <c r="S194" s="188"/>
      <c r="T194" s="189"/>
      <c r="U194" s="190">
        <v>1</v>
      </c>
      <c r="V194" s="188"/>
      <c r="W194" s="188"/>
      <c r="X194" s="191"/>
      <c r="Y194" s="190"/>
      <c r="Z194" s="188"/>
      <c r="AA194" s="188"/>
      <c r="AB194" s="191"/>
      <c r="AC194" s="190"/>
      <c r="AD194" s="188"/>
      <c r="AE194" s="188"/>
      <c r="AF194" s="191"/>
      <c r="AG194" s="192">
        <v>2</v>
      </c>
      <c r="AH194" s="193"/>
      <c r="AI194" s="193"/>
      <c r="AJ194" s="194"/>
      <c r="AK194" s="192"/>
      <c r="AL194" s="193"/>
      <c r="AM194" s="193"/>
      <c r="AN194" s="194"/>
      <c r="AO194" s="192"/>
      <c r="AP194" s="193"/>
      <c r="AQ194" s="193"/>
      <c r="AR194" s="194"/>
      <c r="AS194" s="192"/>
      <c r="AT194" s="193"/>
      <c r="AU194" s="193">
        <v>1</v>
      </c>
      <c r="AV194" s="194"/>
      <c r="AW194" s="192"/>
      <c r="AX194" s="193"/>
      <c r="AY194" s="193"/>
      <c r="AZ194" s="194"/>
      <c r="BA194" s="190"/>
      <c r="BB194" s="188"/>
      <c r="BC194" s="188"/>
      <c r="BD194" s="191"/>
      <c r="BE194" s="190"/>
      <c r="BF194" s="188"/>
      <c r="BG194" s="188"/>
      <c r="BH194" s="191"/>
      <c r="BI194" s="190"/>
      <c r="BJ194" s="188"/>
      <c r="BK194" s="188"/>
      <c r="BL194" s="195"/>
      <c r="BM194" s="242">
        <f t="shared" si="10"/>
        <v>4</v>
      </c>
      <c r="BN194" s="245">
        <f t="shared" si="11"/>
        <v>6</v>
      </c>
      <c r="BO194" s="196"/>
      <c r="BP194" s="196"/>
    </row>
    <row r="195" spans="1:68" s="2" customFormat="1" hidden="1" x14ac:dyDescent="0.25">
      <c r="A195" s="219" t="s">
        <v>84</v>
      </c>
      <c r="B195" s="220" t="s">
        <v>86</v>
      </c>
      <c r="C195" s="221" t="s">
        <v>85</v>
      </c>
      <c r="D195" s="221" t="s">
        <v>132</v>
      </c>
      <c r="E195" s="230" t="s">
        <v>101</v>
      </c>
      <c r="F195" s="222" t="s">
        <v>78</v>
      </c>
      <c r="G195" s="223"/>
      <c r="H195" s="223" t="s">
        <v>138</v>
      </c>
      <c r="I195" s="224" t="s">
        <v>139</v>
      </c>
      <c r="J195" s="225" t="s">
        <v>336</v>
      </c>
      <c r="K195" s="226">
        <v>15</v>
      </c>
      <c r="L195" s="227">
        <v>15</v>
      </c>
      <c r="M195" s="228" t="s">
        <v>153</v>
      </c>
      <c r="N195" s="229" t="s">
        <v>249</v>
      </c>
      <c r="O195" s="223"/>
      <c r="P195" s="227" t="s">
        <v>152</v>
      </c>
      <c r="Q195" s="187"/>
      <c r="R195" s="188"/>
      <c r="S195" s="188"/>
      <c r="T195" s="189"/>
      <c r="U195" s="190">
        <v>2</v>
      </c>
      <c r="V195" s="188"/>
      <c r="W195" s="188"/>
      <c r="X195" s="191"/>
      <c r="Y195" s="190"/>
      <c r="Z195" s="188"/>
      <c r="AA195" s="188"/>
      <c r="AB195" s="191"/>
      <c r="AC195" s="190"/>
      <c r="AD195" s="188"/>
      <c r="AE195" s="188"/>
      <c r="AF195" s="191"/>
      <c r="AG195" s="192">
        <v>3</v>
      </c>
      <c r="AH195" s="193"/>
      <c r="AI195" s="193"/>
      <c r="AJ195" s="194"/>
      <c r="AK195" s="192"/>
      <c r="AL195" s="193"/>
      <c r="AM195" s="193"/>
      <c r="AN195" s="194"/>
      <c r="AO195" s="192"/>
      <c r="AP195" s="193"/>
      <c r="AQ195" s="193"/>
      <c r="AR195" s="194"/>
      <c r="AS195" s="192"/>
      <c r="AT195" s="193"/>
      <c r="AU195" s="193">
        <v>2</v>
      </c>
      <c r="AV195" s="194"/>
      <c r="AW195" s="192"/>
      <c r="AX195" s="193"/>
      <c r="AY195" s="193"/>
      <c r="AZ195" s="194"/>
      <c r="BA195" s="190"/>
      <c r="BB195" s="188"/>
      <c r="BC195" s="188"/>
      <c r="BD195" s="191"/>
      <c r="BE195" s="190"/>
      <c r="BF195" s="188"/>
      <c r="BG195" s="188"/>
      <c r="BH195" s="191"/>
      <c r="BI195" s="190"/>
      <c r="BJ195" s="188"/>
      <c r="BK195" s="188"/>
      <c r="BL195" s="195"/>
      <c r="BM195" s="242">
        <f t="shared" si="10"/>
        <v>7</v>
      </c>
      <c r="BN195" s="245">
        <f t="shared" si="11"/>
        <v>8</v>
      </c>
      <c r="BO195" s="196"/>
      <c r="BP195" s="196"/>
    </row>
    <row r="196" spans="1:68" s="2" customFormat="1" hidden="1" x14ac:dyDescent="0.25">
      <c r="A196" s="219" t="s">
        <v>84</v>
      </c>
      <c r="B196" s="220" t="s">
        <v>86</v>
      </c>
      <c r="C196" s="221" t="s">
        <v>85</v>
      </c>
      <c r="D196" s="221" t="s">
        <v>132</v>
      </c>
      <c r="E196" s="230" t="s">
        <v>101</v>
      </c>
      <c r="F196" s="222" t="s">
        <v>78</v>
      </c>
      <c r="G196" s="223"/>
      <c r="H196" s="223" t="s">
        <v>138</v>
      </c>
      <c r="I196" s="224" t="s">
        <v>139</v>
      </c>
      <c r="J196" s="225" t="s">
        <v>328</v>
      </c>
      <c r="K196" s="226">
        <v>15</v>
      </c>
      <c r="L196" s="227">
        <v>15</v>
      </c>
      <c r="M196" s="228" t="s">
        <v>153</v>
      </c>
      <c r="N196" s="229" t="s">
        <v>249</v>
      </c>
      <c r="O196" s="223"/>
      <c r="P196" s="227" t="s">
        <v>152</v>
      </c>
      <c r="Q196" s="187"/>
      <c r="R196" s="188"/>
      <c r="S196" s="188"/>
      <c r="T196" s="189"/>
      <c r="U196" s="190">
        <v>2</v>
      </c>
      <c r="V196" s="188"/>
      <c r="W196" s="188"/>
      <c r="X196" s="191"/>
      <c r="Y196" s="190"/>
      <c r="Z196" s="188"/>
      <c r="AA196" s="188"/>
      <c r="AB196" s="191"/>
      <c r="AC196" s="190"/>
      <c r="AD196" s="188"/>
      <c r="AE196" s="188"/>
      <c r="AF196" s="191"/>
      <c r="AG196" s="192">
        <v>3</v>
      </c>
      <c r="AH196" s="193"/>
      <c r="AI196" s="193"/>
      <c r="AJ196" s="194"/>
      <c r="AK196" s="192"/>
      <c r="AL196" s="193"/>
      <c r="AM196" s="193"/>
      <c r="AN196" s="194"/>
      <c r="AO196" s="192"/>
      <c r="AP196" s="193"/>
      <c r="AQ196" s="193"/>
      <c r="AR196" s="194"/>
      <c r="AS196" s="192"/>
      <c r="AT196" s="193"/>
      <c r="AU196" s="193">
        <v>2</v>
      </c>
      <c r="AV196" s="194"/>
      <c r="AW196" s="192"/>
      <c r="AX196" s="193"/>
      <c r="AY196" s="193"/>
      <c r="AZ196" s="194"/>
      <c r="BA196" s="190"/>
      <c r="BB196" s="188"/>
      <c r="BC196" s="188"/>
      <c r="BD196" s="191"/>
      <c r="BE196" s="190"/>
      <c r="BF196" s="188"/>
      <c r="BG196" s="188"/>
      <c r="BH196" s="191"/>
      <c r="BI196" s="190"/>
      <c r="BJ196" s="188"/>
      <c r="BK196" s="188"/>
      <c r="BL196" s="195"/>
      <c r="BM196" s="242">
        <f t="shared" si="10"/>
        <v>7</v>
      </c>
      <c r="BN196" s="245">
        <f t="shared" si="11"/>
        <v>8</v>
      </c>
      <c r="BO196" s="196"/>
      <c r="BP196" s="196"/>
    </row>
    <row r="197" spans="1:68" s="2" customFormat="1" hidden="1" x14ac:dyDescent="0.25">
      <c r="A197" s="219" t="s">
        <v>84</v>
      </c>
      <c r="B197" s="220" t="s">
        <v>86</v>
      </c>
      <c r="C197" s="221" t="s">
        <v>85</v>
      </c>
      <c r="D197" s="221" t="s">
        <v>132</v>
      </c>
      <c r="E197" s="230" t="s">
        <v>101</v>
      </c>
      <c r="F197" s="222" t="s">
        <v>78</v>
      </c>
      <c r="G197" s="223"/>
      <c r="H197" s="223" t="s">
        <v>138</v>
      </c>
      <c r="I197" s="224" t="s">
        <v>139</v>
      </c>
      <c r="J197" s="225" t="s">
        <v>37</v>
      </c>
      <c r="K197" s="226" t="s">
        <v>38</v>
      </c>
      <c r="L197" s="227">
        <v>5</v>
      </c>
      <c r="M197" s="228" t="s">
        <v>148</v>
      </c>
      <c r="N197" s="229" t="s">
        <v>249</v>
      </c>
      <c r="O197" s="223"/>
      <c r="P197" s="227" t="s">
        <v>152</v>
      </c>
      <c r="Q197" s="187"/>
      <c r="R197" s="188"/>
      <c r="S197" s="188"/>
      <c r="T197" s="189"/>
      <c r="U197" s="190">
        <v>1</v>
      </c>
      <c r="V197" s="188"/>
      <c r="W197" s="188"/>
      <c r="X197" s="191"/>
      <c r="Y197" s="190"/>
      <c r="Z197" s="188"/>
      <c r="AA197" s="188"/>
      <c r="AB197" s="191"/>
      <c r="AC197" s="190"/>
      <c r="AD197" s="188"/>
      <c r="AE197" s="188"/>
      <c r="AF197" s="191"/>
      <c r="AG197" s="192">
        <v>1</v>
      </c>
      <c r="AH197" s="193"/>
      <c r="AI197" s="193"/>
      <c r="AJ197" s="194"/>
      <c r="AK197" s="192"/>
      <c r="AL197" s="193"/>
      <c r="AM197" s="193"/>
      <c r="AN197" s="194"/>
      <c r="AO197" s="192"/>
      <c r="AP197" s="193"/>
      <c r="AQ197" s="193"/>
      <c r="AR197" s="194"/>
      <c r="AS197" s="192"/>
      <c r="AT197" s="193"/>
      <c r="AU197" s="193">
        <v>1</v>
      </c>
      <c r="AV197" s="194"/>
      <c r="AW197" s="192"/>
      <c r="AX197" s="193"/>
      <c r="AY197" s="193"/>
      <c r="AZ197" s="194"/>
      <c r="BA197" s="190"/>
      <c r="BB197" s="188"/>
      <c r="BC197" s="188"/>
      <c r="BD197" s="191"/>
      <c r="BE197" s="190"/>
      <c r="BF197" s="188"/>
      <c r="BG197" s="188"/>
      <c r="BH197" s="191"/>
      <c r="BI197" s="190"/>
      <c r="BJ197" s="188"/>
      <c r="BK197" s="188"/>
      <c r="BL197" s="195"/>
      <c r="BM197" s="242">
        <f t="shared" si="10"/>
        <v>3</v>
      </c>
      <c r="BN197" s="245">
        <f t="shared" si="11"/>
        <v>2</v>
      </c>
      <c r="BO197" s="196"/>
      <c r="BP197" s="196"/>
    </row>
    <row r="198" spans="1:68" s="2" customFormat="1" hidden="1" x14ac:dyDescent="0.25">
      <c r="A198" s="219" t="s">
        <v>84</v>
      </c>
      <c r="B198" s="220" t="s">
        <v>86</v>
      </c>
      <c r="C198" s="221" t="s">
        <v>85</v>
      </c>
      <c r="D198" s="221" t="s">
        <v>132</v>
      </c>
      <c r="E198" s="230" t="s">
        <v>101</v>
      </c>
      <c r="F198" s="222" t="s">
        <v>78</v>
      </c>
      <c r="G198" s="223"/>
      <c r="H198" s="223" t="s">
        <v>138</v>
      </c>
      <c r="I198" s="224" t="s">
        <v>139</v>
      </c>
      <c r="J198" s="225" t="s">
        <v>250</v>
      </c>
      <c r="K198" s="226">
        <v>6</v>
      </c>
      <c r="L198" s="227">
        <v>24</v>
      </c>
      <c r="M198" s="228" t="s">
        <v>251</v>
      </c>
      <c r="N198" s="229" t="s">
        <v>249</v>
      </c>
      <c r="O198" s="223" t="s">
        <v>252</v>
      </c>
      <c r="P198" s="227" t="s">
        <v>152</v>
      </c>
      <c r="Q198" s="187"/>
      <c r="R198" s="188"/>
      <c r="S198" s="188"/>
      <c r="T198" s="189"/>
      <c r="U198" s="190">
        <v>6</v>
      </c>
      <c r="V198" s="188"/>
      <c r="W198" s="188"/>
      <c r="X198" s="191"/>
      <c r="Y198" s="190"/>
      <c r="Z198" s="188"/>
      <c r="AA198" s="188"/>
      <c r="AB198" s="191"/>
      <c r="AC198" s="190"/>
      <c r="AD198" s="188"/>
      <c r="AE198" s="188"/>
      <c r="AF198" s="191"/>
      <c r="AG198" s="192">
        <v>18</v>
      </c>
      <c r="AH198" s="193"/>
      <c r="AI198" s="193"/>
      <c r="AJ198" s="194"/>
      <c r="AK198" s="192"/>
      <c r="AL198" s="193"/>
      <c r="AM198" s="193"/>
      <c r="AN198" s="194"/>
      <c r="AO198" s="192"/>
      <c r="AP198" s="193"/>
      <c r="AQ198" s="193"/>
      <c r="AR198" s="194"/>
      <c r="AS198" s="192"/>
      <c r="AT198" s="193"/>
      <c r="AU198" s="193" t="s">
        <v>247</v>
      </c>
      <c r="AV198" s="194"/>
      <c r="AW198" s="192"/>
      <c r="AX198" s="193"/>
      <c r="AY198" s="193"/>
      <c r="AZ198" s="194"/>
      <c r="BA198" s="190"/>
      <c r="BB198" s="188"/>
      <c r="BC198" s="188"/>
      <c r="BD198" s="191"/>
      <c r="BE198" s="190"/>
      <c r="BF198" s="188"/>
      <c r="BG198" s="188"/>
      <c r="BH198" s="191"/>
      <c r="BI198" s="190"/>
      <c r="BJ198" s="188"/>
      <c r="BK198" s="188"/>
      <c r="BL198" s="195"/>
      <c r="BM198" s="242">
        <f t="shared" si="10"/>
        <v>24</v>
      </c>
      <c r="BN198" s="245">
        <f t="shared" si="11"/>
        <v>0</v>
      </c>
      <c r="BO198" s="196"/>
      <c r="BP198" s="196"/>
    </row>
    <row r="199" spans="1:68" s="2" customFormat="1" hidden="1" x14ac:dyDescent="0.25">
      <c r="A199" s="219" t="s">
        <v>84</v>
      </c>
      <c r="B199" s="220" t="s">
        <v>86</v>
      </c>
      <c r="C199" s="221" t="s">
        <v>133</v>
      </c>
      <c r="D199" s="221" t="s">
        <v>99</v>
      </c>
      <c r="E199" s="230" t="s">
        <v>101</v>
      </c>
      <c r="F199" s="222" t="s">
        <v>79</v>
      </c>
      <c r="G199" s="223"/>
      <c r="H199" s="223" t="s">
        <v>138</v>
      </c>
      <c r="I199" s="224" t="s">
        <v>139</v>
      </c>
      <c r="J199" s="225" t="s">
        <v>30</v>
      </c>
      <c r="K199" s="226">
        <v>5</v>
      </c>
      <c r="L199" s="227">
        <v>5</v>
      </c>
      <c r="M199" s="228" t="s">
        <v>148</v>
      </c>
      <c r="N199" s="229" t="s">
        <v>249</v>
      </c>
      <c r="O199" s="223"/>
      <c r="P199" s="227"/>
      <c r="Q199" s="187"/>
      <c r="R199" s="188"/>
      <c r="S199" s="188"/>
      <c r="T199" s="189"/>
      <c r="U199" s="190">
        <v>1</v>
      </c>
      <c r="V199" s="188"/>
      <c r="W199" s="188"/>
      <c r="X199" s="191"/>
      <c r="Y199" s="190"/>
      <c r="Z199" s="188"/>
      <c r="AA199" s="188"/>
      <c r="AB199" s="191"/>
      <c r="AC199" s="190"/>
      <c r="AD199" s="188"/>
      <c r="AE199" s="188"/>
      <c r="AF199" s="191"/>
      <c r="AG199" s="192">
        <v>1</v>
      </c>
      <c r="AH199" s="193"/>
      <c r="AI199" s="193"/>
      <c r="AJ199" s="194"/>
      <c r="AK199" s="192"/>
      <c r="AL199" s="193"/>
      <c r="AM199" s="193"/>
      <c r="AN199" s="194"/>
      <c r="AO199" s="192"/>
      <c r="AP199" s="193"/>
      <c r="AQ199" s="193"/>
      <c r="AR199" s="194"/>
      <c r="AS199" s="192"/>
      <c r="AT199" s="193"/>
      <c r="AU199" s="193">
        <v>1</v>
      </c>
      <c r="AV199" s="194"/>
      <c r="AW199" s="192"/>
      <c r="AX199" s="193"/>
      <c r="AY199" s="193"/>
      <c r="AZ199" s="194"/>
      <c r="BA199" s="190"/>
      <c r="BB199" s="188"/>
      <c r="BC199" s="188"/>
      <c r="BD199" s="191"/>
      <c r="BE199" s="190"/>
      <c r="BF199" s="188"/>
      <c r="BG199" s="188"/>
      <c r="BH199" s="191"/>
      <c r="BI199" s="190"/>
      <c r="BJ199" s="188"/>
      <c r="BK199" s="188"/>
      <c r="BL199" s="195"/>
      <c r="BM199" s="242">
        <f t="shared" ref="BM199:BM253" si="12">SUM(Q199:BL199)</f>
        <v>3</v>
      </c>
      <c r="BN199" s="245">
        <f t="shared" si="11"/>
        <v>2</v>
      </c>
      <c r="BO199" s="196"/>
      <c r="BP199" s="196"/>
    </row>
    <row r="200" spans="1:68" s="2" customFormat="1" hidden="1" x14ac:dyDescent="0.25">
      <c r="A200" s="219" t="s">
        <v>84</v>
      </c>
      <c r="B200" s="220" t="s">
        <v>86</v>
      </c>
      <c r="C200" s="221" t="s">
        <v>133</v>
      </c>
      <c r="D200" s="221" t="s">
        <v>99</v>
      </c>
      <c r="E200" s="230" t="s">
        <v>101</v>
      </c>
      <c r="F200" s="222" t="s">
        <v>79</v>
      </c>
      <c r="G200" s="223"/>
      <c r="H200" s="223" t="s">
        <v>138</v>
      </c>
      <c r="I200" s="224" t="s">
        <v>139</v>
      </c>
      <c r="J200" s="225" t="s">
        <v>166</v>
      </c>
      <c r="K200" s="226">
        <v>5</v>
      </c>
      <c r="L200" s="227">
        <v>5</v>
      </c>
      <c r="M200" s="228" t="s">
        <v>148</v>
      </c>
      <c r="N200" s="229" t="s">
        <v>249</v>
      </c>
      <c r="O200" s="223"/>
      <c r="P200" s="227"/>
      <c r="Q200" s="187"/>
      <c r="R200" s="188"/>
      <c r="S200" s="188"/>
      <c r="T200" s="189"/>
      <c r="U200" s="190">
        <v>1</v>
      </c>
      <c r="V200" s="188"/>
      <c r="W200" s="188"/>
      <c r="X200" s="191"/>
      <c r="Y200" s="190"/>
      <c r="Z200" s="188"/>
      <c r="AA200" s="188"/>
      <c r="AB200" s="191"/>
      <c r="AC200" s="190"/>
      <c r="AD200" s="188"/>
      <c r="AE200" s="188"/>
      <c r="AF200" s="191"/>
      <c r="AG200" s="192">
        <v>1</v>
      </c>
      <c r="AH200" s="193"/>
      <c r="AI200" s="193"/>
      <c r="AJ200" s="194"/>
      <c r="AK200" s="192"/>
      <c r="AL200" s="193"/>
      <c r="AM200" s="193"/>
      <c r="AN200" s="194"/>
      <c r="AO200" s="192"/>
      <c r="AP200" s="193"/>
      <c r="AQ200" s="193"/>
      <c r="AR200" s="194"/>
      <c r="AS200" s="192"/>
      <c r="AT200" s="193"/>
      <c r="AU200" s="193">
        <v>1</v>
      </c>
      <c r="AV200" s="194"/>
      <c r="AW200" s="192"/>
      <c r="AX200" s="193"/>
      <c r="AY200" s="193"/>
      <c r="AZ200" s="194"/>
      <c r="BA200" s="190"/>
      <c r="BB200" s="188"/>
      <c r="BC200" s="188"/>
      <c r="BD200" s="191"/>
      <c r="BE200" s="190"/>
      <c r="BF200" s="188"/>
      <c r="BG200" s="188"/>
      <c r="BH200" s="191"/>
      <c r="BI200" s="190"/>
      <c r="BJ200" s="188"/>
      <c r="BK200" s="188"/>
      <c r="BL200" s="195"/>
      <c r="BM200" s="242">
        <f t="shared" si="12"/>
        <v>3</v>
      </c>
      <c r="BN200" s="245">
        <f t="shared" si="11"/>
        <v>2</v>
      </c>
      <c r="BO200" s="196"/>
      <c r="BP200" s="196"/>
    </row>
    <row r="201" spans="1:68" s="2" customFormat="1" hidden="1" x14ac:dyDescent="0.25">
      <c r="A201" s="219" t="s">
        <v>84</v>
      </c>
      <c r="B201" s="220" t="s">
        <v>86</v>
      </c>
      <c r="C201" s="221" t="s">
        <v>133</v>
      </c>
      <c r="D201" s="221" t="s">
        <v>99</v>
      </c>
      <c r="E201" s="230" t="s">
        <v>101</v>
      </c>
      <c r="F201" s="222" t="s">
        <v>79</v>
      </c>
      <c r="G201" s="223"/>
      <c r="H201" s="223" t="s">
        <v>138</v>
      </c>
      <c r="I201" s="224" t="s">
        <v>139</v>
      </c>
      <c r="J201" s="225" t="s">
        <v>35</v>
      </c>
      <c r="K201" s="226">
        <v>0</v>
      </c>
      <c r="L201" s="227">
        <v>1</v>
      </c>
      <c r="M201" s="228" t="s">
        <v>338</v>
      </c>
      <c r="N201" s="229" t="s">
        <v>249</v>
      </c>
      <c r="O201" s="223"/>
      <c r="P201" s="227"/>
      <c r="Q201" s="187"/>
      <c r="R201" s="188"/>
      <c r="S201" s="188"/>
      <c r="T201" s="189"/>
      <c r="U201" s="190"/>
      <c r="V201" s="188"/>
      <c r="W201" s="188"/>
      <c r="X201" s="191"/>
      <c r="Y201" s="190"/>
      <c r="Z201" s="188"/>
      <c r="AA201" s="188"/>
      <c r="AB201" s="191"/>
      <c r="AC201" s="190"/>
      <c r="AD201" s="188"/>
      <c r="AE201" s="188"/>
      <c r="AF201" s="191"/>
      <c r="AG201" s="192">
        <v>1</v>
      </c>
      <c r="AH201" s="193"/>
      <c r="AI201" s="193"/>
      <c r="AJ201" s="194"/>
      <c r="AK201" s="192"/>
      <c r="AL201" s="193"/>
      <c r="AM201" s="193"/>
      <c r="AN201" s="194"/>
      <c r="AO201" s="192"/>
      <c r="AP201" s="193"/>
      <c r="AQ201" s="193"/>
      <c r="AR201" s="194"/>
      <c r="AS201" s="192"/>
      <c r="AT201" s="193"/>
      <c r="AU201" s="193"/>
      <c r="AV201" s="194"/>
      <c r="AW201" s="192"/>
      <c r="AX201" s="193"/>
      <c r="AY201" s="193"/>
      <c r="AZ201" s="194"/>
      <c r="BA201" s="190"/>
      <c r="BB201" s="188"/>
      <c r="BC201" s="188"/>
      <c r="BD201" s="191"/>
      <c r="BE201" s="190"/>
      <c r="BF201" s="188"/>
      <c r="BG201" s="188"/>
      <c r="BH201" s="191"/>
      <c r="BI201" s="190"/>
      <c r="BJ201" s="188"/>
      <c r="BK201" s="188"/>
      <c r="BL201" s="195"/>
      <c r="BM201" s="242">
        <f t="shared" si="12"/>
        <v>1</v>
      </c>
      <c r="BN201" s="245">
        <f t="shared" ref="BN201:BN253" si="13">L201-BM201</f>
        <v>0</v>
      </c>
      <c r="BO201" s="196"/>
      <c r="BP201" s="196"/>
    </row>
    <row r="202" spans="1:68" s="2" customFormat="1" hidden="1" x14ac:dyDescent="0.25">
      <c r="A202" s="219" t="s">
        <v>84</v>
      </c>
      <c r="B202" s="220" t="s">
        <v>86</v>
      </c>
      <c r="C202" s="221" t="s">
        <v>133</v>
      </c>
      <c r="D202" s="221" t="s">
        <v>99</v>
      </c>
      <c r="E202" s="230" t="s">
        <v>101</v>
      </c>
      <c r="F202" s="222" t="s">
        <v>79</v>
      </c>
      <c r="G202" s="223"/>
      <c r="H202" s="223" t="s">
        <v>138</v>
      </c>
      <c r="I202" s="224" t="s">
        <v>139</v>
      </c>
      <c r="J202" s="225" t="s">
        <v>250</v>
      </c>
      <c r="K202" s="226">
        <v>6</v>
      </c>
      <c r="L202" s="227">
        <v>8</v>
      </c>
      <c r="M202" s="228" t="s">
        <v>251</v>
      </c>
      <c r="N202" s="229" t="s">
        <v>249</v>
      </c>
      <c r="O202" s="223" t="s">
        <v>252</v>
      </c>
      <c r="P202" s="227"/>
      <c r="Q202" s="187"/>
      <c r="R202" s="188"/>
      <c r="S202" s="188"/>
      <c r="T202" s="189"/>
      <c r="U202" s="190">
        <v>2</v>
      </c>
      <c r="V202" s="188"/>
      <c r="W202" s="188"/>
      <c r="X202" s="191"/>
      <c r="Y202" s="190"/>
      <c r="Z202" s="188"/>
      <c r="AA202" s="188"/>
      <c r="AB202" s="191"/>
      <c r="AC202" s="190"/>
      <c r="AD202" s="188"/>
      <c r="AE202" s="188"/>
      <c r="AF202" s="191"/>
      <c r="AG202" s="192">
        <v>6</v>
      </c>
      <c r="AH202" s="193"/>
      <c r="AI202" s="193"/>
      <c r="AJ202" s="194"/>
      <c r="AK202" s="192"/>
      <c r="AL202" s="193"/>
      <c r="AM202" s="193"/>
      <c r="AN202" s="194"/>
      <c r="AO202" s="192"/>
      <c r="AP202" s="193"/>
      <c r="AQ202" s="193"/>
      <c r="AR202" s="194"/>
      <c r="AS202" s="192"/>
      <c r="AT202" s="193"/>
      <c r="AU202" s="193" t="s">
        <v>247</v>
      </c>
      <c r="AV202" s="194"/>
      <c r="AW202" s="192"/>
      <c r="AX202" s="193"/>
      <c r="AY202" s="193"/>
      <c r="AZ202" s="194"/>
      <c r="BA202" s="190"/>
      <c r="BB202" s="188"/>
      <c r="BC202" s="188"/>
      <c r="BD202" s="191"/>
      <c r="BE202" s="190"/>
      <c r="BF202" s="188"/>
      <c r="BG202" s="188"/>
      <c r="BH202" s="191"/>
      <c r="BI202" s="190"/>
      <c r="BJ202" s="188"/>
      <c r="BK202" s="188"/>
      <c r="BL202" s="195"/>
      <c r="BM202" s="242">
        <f t="shared" si="12"/>
        <v>8</v>
      </c>
      <c r="BN202" s="245">
        <f t="shared" si="13"/>
        <v>0</v>
      </c>
      <c r="BO202" s="196"/>
      <c r="BP202" s="196"/>
    </row>
    <row r="203" spans="1:68" s="2" customFormat="1" hidden="1" x14ac:dyDescent="0.25">
      <c r="A203" s="219" t="s">
        <v>84</v>
      </c>
      <c r="B203" s="220" t="s">
        <v>86</v>
      </c>
      <c r="C203" s="221" t="s">
        <v>134</v>
      </c>
      <c r="D203" s="221" t="s">
        <v>99</v>
      </c>
      <c r="E203" s="230" t="s">
        <v>101</v>
      </c>
      <c r="F203" s="222" t="s">
        <v>80</v>
      </c>
      <c r="G203" s="223"/>
      <c r="H203" s="223" t="s">
        <v>138</v>
      </c>
      <c r="I203" s="224" t="s">
        <v>139</v>
      </c>
      <c r="J203" s="225" t="s">
        <v>30</v>
      </c>
      <c r="K203" s="226">
        <v>5</v>
      </c>
      <c r="L203" s="227">
        <v>5</v>
      </c>
      <c r="M203" s="228" t="s">
        <v>148</v>
      </c>
      <c r="N203" s="229" t="s">
        <v>249</v>
      </c>
      <c r="O203" s="223"/>
      <c r="P203" s="227"/>
      <c r="Q203" s="187"/>
      <c r="R203" s="188"/>
      <c r="S203" s="188"/>
      <c r="T203" s="189"/>
      <c r="U203" s="190"/>
      <c r="V203" s="188"/>
      <c r="W203" s="188"/>
      <c r="X203" s="191"/>
      <c r="Y203" s="190"/>
      <c r="Z203" s="188"/>
      <c r="AA203" s="188"/>
      <c r="AB203" s="191"/>
      <c r="AC203" s="190"/>
      <c r="AD203" s="188"/>
      <c r="AE203" s="188"/>
      <c r="AF203" s="191"/>
      <c r="AG203" s="192">
        <v>1</v>
      </c>
      <c r="AH203" s="193"/>
      <c r="AI203" s="193"/>
      <c r="AJ203" s="194"/>
      <c r="AK203" s="192"/>
      <c r="AL203" s="193"/>
      <c r="AM203" s="193"/>
      <c r="AN203" s="194"/>
      <c r="AO203" s="192"/>
      <c r="AP203" s="193"/>
      <c r="AQ203" s="193"/>
      <c r="AR203" s="194"/>
      <c r="AS203" s="192"/>
      <c r="AT203" s="193"/>
      <c r="AU203" s="193" t="s">
        <v>247</v>
      </c>
      <c r="AV203" s="194"/>
      <c r="AW203" s="192"/>
      <c r="AX203" s="193"/>
      <c r="AY203" s="193"/>
      <c r="AZ203" s="194"/>
      <c r="BA203" s="190"/>
      <c r="BB203" s="188"/>
      <c r="BC203" s="188"/>
      <c r="BD203" s="191"/>
      <c r="BE203" s="190"/>
      <c r="BF203" s="188"/>
      <c r="BG203" s="188"/>
      <c r="BH203" s="191"/>
      <c r="BI203" s="190"/>
      <c r="BJ203" s="188"/>
      <c r="BK203" s="188"/>
      <c r="BL203" s="195"/>
      <c r="BM203" s="242">
        <f t="shared" si="12"/>
        <v>1</v>
      </c>
      <c r="BN203" s="245">
        <f t="shared" si="13"/>
        <v>4</v>
      </c>
      <c r="BO203" s="196" t="s">
        <v>341</v>
      </c>
      <c r="BP203" s="196"/>
    </row>
    <row r="204" spans="1:68" s="2" customFormat="1" hidden="1" x14ac:dyDescent="0.25">
      <c r="A204" s="219" t="s">
        <v>84</v>
      </c>
      <c r="B204" s="220" t="s">
        <v>86</v>
      </c>
      <c r="C204" s="221" t="s">
        <v>134</v>
      </c>
      <c r="D204" s="221" t="s">
        <v>99</v>
      </c>
      <c r="E204" s="230" t="s">
        <v>101</v>
      </c>
      <c r="F204" s="222" t="s">
        <v>80</v>
      </c>
      <c r="G204" s="223"/>
      <c r="H204" s="223" t="s">
        <v>138</v>
      </c>
      <c r="I204" s="224" t="s">
        <v>139</v>
      </c>
      <c r="J204" s="225" t="s">
        <v>166</v>
      </c>
      <c r="K204" s="226">
        <v>5</v>
      </c>
      <c r="L204" s="227">
        <v>5</v>
      </c>
      <c r="M204" s="228" t="s">
        <v>148</v>
      </c>
      <c r="N204" s="229" t="s">
        <v>249</v>
      </c>
      <c r="O204" s="223"/>
      <c r="P204" s="227"/>
      <c r="Q204" s="187"/>
      <c r="R204" s="188"/>
      <c r="S204" s="188"/>
      <c r="T204" s="189"/>
      <c r="U204" s="190"/>
      <c r="V204" s="188"/>
      <c r="W204" s="188"/>
      <c r="X204" s="191"/>
      <c r="Y204" s="190"/>
      <c r="Z204" s="188"/>
      <c r="AA204" s="188"/>
      <c r="AB204" s="191"/>
      <c r="AC204" s="190"/>
      <c r="AD204" s="188"/>
      <c r="AE204" s="188"/>
      <c r="AF204" s="191"/>
      <c r="AG204" s="192">
        <v>1</v>
      </c>
      <c r="AH204" s="193"/>
      <c r="AI204" s="193"/>
      <c r="AJ204" s="194"/>
      <c r="AK204" s="192"/>
      <c r="AL204" s="193"/>
      <c r="AM204" s="193"/>
      <c r="AN204" s="194"/>
      <c r="AO204" s="192"/>
      <c r="AP204" s="193"/>
      <c r="AQ204" s="193"/>
      <c r="AR204" s="194"/>
      <c r="AS204" s="192"/>
      <c r="AT204" s="193"/>
      <c r="AU204" s="193" t="s">
        <v>247</v>
      </c>
      <c r="AV204" s="194"/>
      <c r="AW204" s="192"/>
      <c r="AX204" s="193"/>
      <c r="AY204" s="193"/>
      <c r="AZ204" s="194"/>
      <c r="BA204" s="190"/>
      <c r="BB204" s="188"/>
      <c r="BC204" s="188"/>
      <c r="BD204" s="191"/>
      <c r="BE204" s="190"/>
      <c r="BF204" s="188"/>
      <c r="BG204" s="188"/>
      <c r="BH204" s="191"/>
      <c r="BI204" s="190"/>
      <c r="BJ204" s="188"/>
      <c r="BK204" s="188"/>
      <c r="BL204" s="195"/>
      <c r="BM204" s="242">
        <f t="shared" si="12"/>
        <v>1</v>
      </c>
      <c r="BN204" s="245">
        <f t="shared" si="13"/>
        <v>4</v>
      </c>
      <c r="BO204" s="196" t="s">
        <v>341</v>
      </c>
      <c r="BP204" s="196"/>
    </row>
    <row r="205" spans="1:68" s="2" customFormat="1" hidden="1" x14ac:dyDescent="0.25">
      <c r="A205" s="219" t="s">
        <v>84</v>
      </c>
      <c r="B205" s="220" t="s">
        <v>86</v>
      </c>
      <c r="C205" s="221" t="s">
        <v>134</v>
      </c>
      <c r="D205" s="221" t="s">
        <v>99</v>
      </c>
      <c r="E205" s="230" t="s">
        <v>101</v>
      </c>
      <c r="F205" s="222" t="s">
        <v>80</v>
      </c>
      <c r="G205" s="223"/>
      <c r="H205" s="223" t="s">
        <v>138</v>
      </c>
      <c r="I205" s="224" t="s">
        <v>139</v>
      </c>
      <c r="J205" s="225" t="s">
        <v>35</v>
      </c>
      <c r="K205" s="226">
        <v>5</v>
      </c>
      <c r="L205" s="227">
        <v>5</v>
      </c>
      <c r="M205" s="228" t="s">
        <v>148</v>
      </c>
      <c r="N205" s="229" t="s">
        <v>249</v>
      </c>
      <c r="O205" s="223"/>
      <c r="P205" s="227"/>
      <c r="Q205" s="187"/>
      <c r="R205" s="188"/>
      <c r="S205" s="188"/>
      <c r="T205" s="189"/>
      <c r="U205" s="190"/>
      <c r="V205" s="188"/>
      <c r="W205" s="188"/>
      <c r="X205" s="191"/>
      <c r="Y205" s="190"/>
      <c r="Z205" s="188"/>
      <c r="AA205" s="188"/>
      <c r="AB205" s="191"/>
      <c r="AC205" s="190"/>
      <c r="AD205" s="188"/>
      <c r="AE205" s="188"/>
      <c r="AF205" s="191"/>
      <c r="AG205" s="192">
        <v>1</v>
      </c>
      <c r="AH205" s="193"/>
      <c r="AI205" s="193"/>
      <c r="AJ205" s="194"/>
      <c r="AK205" s="192"/>
      <c r="AL205" s="193"/>
      <c r="AM205" s="193"/>
      <c r="AN205" s="194"/>
      <c r="AO205" s="192"/>
      <c r="AP205" s="193"/>
      <c r="AQ205" s="193"/>
      <c r="AR205" s="194"/>
      <c r="AS205" s="192"/>
      <c r="AT205" s="193"/>
      <c r="AU205" s="193" t="s">
        <v>247</v>
      </c>
      <c r="AV205" s="194"/>
      <c r="AW205" s="192"/>
      <c r="AX205" s="193"/>
      <c r="AY205" s="193"/>
      <c r="AZ205" s="194"/>
      <c r="BA205" s="190"/>
      <c r="BB205" s="188"/>
      <c r="BC205" s="188"/>
      <c r="BD205" s="191"/>
      <c r="BE205" s="190"/>
      <c r="BF205" s="188"/>
      <c r="BG205" s="188"/>
      <c r="BH205" s="191"/>
      <c r="BI205" s="190"/>
      <c r="BJ205" s="188"/>
      <c r="BK205" s="188"/>
      <c r="BL205" s="195"/>
      <c r="BM205" s="242">
        <f t="shared" si="12"/>
        <v>1</v>
      </c>
      <c r="BN205" s="245">
        <f t="shared" si="13"/>
        <v>4</v>
      </c>
      <c r="BO205" s="196" t="s">
        <v>341</v>
      </c>
      <c r="BP205" s="196"/>
    </row>
    <row r="206" spans="1:68" s="2" customFormat="1" hidden="1" x14ac:dyDescent="0.25">
      <c r="A206" s="219" t="s">
        <v>84</v>
      </c>
      <c r="B206" s="220" t="s">
        <v>86</v>
      </c>
      <c r="C206" s="221" t="s">
        <v>134</v>
      </c>
      <c r="D206" s="221" t="s">
        <v>99</v>
      </c>
      <c r="E206" s="230" t="s">
        <v>101</v>
      </c>
      <c r="F206" s="222" t="s">
        <v>80</v>
      </c>
      <c r="G206" s="223"/>
      <c r="H206" s="223" t="s">
        <v>138</v>
      </c>
      <c r="I206" s="224" t="s">
        <v>139</v>
      </c>
      <c r="J206" s="225" t="s">
        <v>328</v>
      </c>
      <c r="K206" s="226">
        <v>5</v>
      </c>
      <c r="L206" s="227">
        <v>5</v>
      </c>
      <c r="M206" s="228" t="s">
        <v>148</v>
      </c>
      <c r="N206" s="229" t="s">
        <v>249</v>
      </c>
      <c r="O206" s="223"/>
      <c r="P206" s="227"/>
      <c r="Q206" s="187"/>
      <c r="R206" s="188"/>
      <c r="S206" s="188"/>
      <c r="T206" s="189"/>
      <c r="U206" s="190"/>
      <c r="V206" s="188"/>
      <c r="W206" s="188"/>
      <c r="X206" s="191"/>
      <c r="Y206" s="190"/>
      <c r="Z206" s="188"/>
      <c r="AA206" s="188"/>
      <c r="AB206" s="191"/>
      <c r="AC206" s="190"/>
      <c r="AD206" s="188"/>
      <c r="AE206" s="188"/>
      <c r="AF206" s="191"/>
      <c r="AG206" s="192">
        <v>1</v>
      </c>
      <c r="AH206" s="193"/>
      <c r="AI206" s="193"/>
      <c r="AJ206" s="194"/>
      <c r="AK206" s="192"/>
      <c r="AL206" s="193"/>
      <c r="AM206" s="193"/>
      <c r="AN206" s="194"/>
      <c r="AO206" s="192"/>
      <c r="AP206" s="193"/>
      <c r="AQ206" s="193"/>
      <c r="AR206" s="194"/>
      <c r="AS206" s="192"/>
      <c r="AT206" s="193"/>
      <c r="AU206" s="193" t="s">
        <v>247</v>
      </c>
      <c r="AV206" s="194"/>
      <c r="AW206" s="192"/>
      <c r="AX206" s="193"/>
      <c r="AY206" s="193"/>
      <c r="AZ206" s="194"/>
      <c r="BA206" s="190"/>
      <c r="BB206" s="188"/>
      <c r="BC206" s="188"/>
      <c r="BD206" s="191"/>
      <c r="BE206" s="190"/>
      <c r="BF206" s="188"/>
      <c r="BG206" s="188"/>
      <c r="BH206" s="191"/>
      <c r="BI206" s="190"/>
      <c r="BJ206" s="188"/>
      <c r="BK206" s="188"/>
      <c r="BL206" s="195"/>
      <c r="BM206" s="242">
        <f t="shared" si="12"/>
        <v>1</v>
      </c>
      <c r="BN206" s="245">
        <f t="shared" si="13"/>
        <v>4</v>
      </c>
      <c r="BO206" s="196"/>
      <c r="BP206" s="196"/>
    </row>
    <row r="207" spans="1:68" s="2" customFormat="1" hidden="1" x14ac:dyDescent="0.25">
      <c r="A207" s="219" t="s">
        <v>84</v>
      </c>
      <c r="B207" s="220" t="s">
        <v>86</v>
      </c>
      <c r="C207" s="221" t="s">
        <v>134</v>
      </c>
      <c r="D207" s="221" t="s">
        <v>99</v>
      </c>
      <c r="E207" s="230" t="s">
        <v>101</v>
      </c>
      <c r="F207" s="222" t="s">
        <v>80</v>
      </c>
      <c r="G207" s="223"/>
      <c r="H207" s="223" t="s">
        <v>138</v>
      </c>
      <c r="I207" s="224" t="s">
        <v>139</v>
      </c>
      <c r="J207" s="225" t="s">
        <v>336</v>
      </c>
      <c r="K207" s="226">
        <v>5</v>
      </c>
      <c r="L207" s="227">
        <v>5</v>
      </c>
      <c r="M207" s="228" t="s">
        <v>148</v>
      </c>
      <c r="N207" s="229" t="s">
        <v>249</v>
      </c>
      <c r="O207" s="223"/>
      <c r="P207" s="227"/>
      <c r="Q207" s="187"/>
      <c r="R207" s="188"/>
      <c r="S207" s="188"/>
      <c r="T207" s="189"/>
      <c r="U207" s="190"/>
      <c r="V207" s="188"/>
      <c r="W207" s="188"/>
      <c r="X207" s="191"/>
      <c r="Y207" s="190"/>
      <c r="Z207" s="188"/>
      <c r="AA207" s="188"/>
      <c r="AB207" s="191"/>
      <c r="AC207" s="190"/>
      <c r="AD207" s="188"/>
      <c r="AE207" s="188"/>
      <c r="AF207" s="191"/>
      <c r="AG207" s="192">
        <v>1</v>
      </c>
      <c r="AH207" s="193"/>
      <c r="AI207" s="193"/>
      <c r="AJ207" s="194"/>
      <c r="AK207" s="192"/>
      <c r="AL207" s="193"/>
      <c r="AM207" s="193"/>
      <c r="AN207" s="194"/>
      <c r="AO207" s="192"/>
      <c r="AP207" s="193"/>
      <c r="AQ207" s="193"/>
      <c r="AR207" s="194"/>
      <c r="AS207" s="192"/>
      <c r="AT207" s="193"/>
      <c r="AU207" s="193" t="s">
        <v>247</v>
      </c>
      <c r="AV207" s="194"/>
      <c r="AW207" s="192"/>
      <c r="AX207" s="193"/>
      <c r="AY207" s="193"/>
      <c r="AZ207" s="194"/>
      <c r="BA207" s="190"/>
      <c r="BB207" s="188"/>
      <c r="BC207" s="188"/>
      <c r="BD207" s="191"/>
      <c r="BE207" s="190"/>
      <c r="BF207" s="188"/>
      <c r="BG207" s="188"/>
      <c r="BH207" s="191"/>
      <c r="BI207" s="190"/>
      <c r="BJ207" s="188"/>
      <c r="BK207" s="188"/>
      <c r="BL207" s="195"/>
      <c r="BM207" s="242">
        <f t="shared" si="12"/>
        <v>1</v>
      </c>
      <c r="BN207" s="245">
        <f t="shared" si="13"/>
        <v>4</v>
      </c>
      <c r="BO207" s="196"/>
      <c r="BP207" s="196"/>
    </row>
    <row r="208" spans="1:68" s="2" customFormat="1" hidden="1" x14ac:dyDescent="0.25">
      <c r="A208" s="219" t="s">
        <v>84</v>
      </c>
      <c r="B208" s="220" t="s">
        <v>86</v>
      </c>
      <c r="C208" s="221" t="s">
        <v>134</v>
      </c>
      <c r="D208" s="221" t="s">
        <v>99</v>
      </c>
      <c r="E208" s="230" t="s">
        <v>101</v>
      </c>
      <c r="F208" s="222" t="s">
        <v>80</v>
      </c>
      <c r="G208" s="223"/>
      <c r="H208" s="223" t="s">
        <v>138</v>
      </c>
      <c r="I208" s="224" t="s">
        <v>139</v>
      </c>
      <c r="J208" s="225" t="s">
        <v>250</v>
      </c>
      <c r="K208" s="226">
        <v>6</v>
      </c>
      <c r="L208" s="227">
        <v>6</v>
      </c>
      <c r="M208" s="228" t="s">
        <v>251</v>
      </c>
      <c r="N208" s="229" t="s">
        <v>249</v>
      </c>
      <c r="O208" s="223" t="s">
        <v>252</v>
      </c>
      <c r="P208" s="227"/>
      <c r="Q208" s="187"/>
      <c r="R208" s="188"/>
      <c r="S208" s="188"/>
      <c r="T208" s="189"/>
      <c r="U208" s="190"/>
      <c r="V208" s="188"/>
      <c r="W208" s="188"/>
      <c r="X208" s="191"/>
      <c r="Y208" s="190"/>
      <c r="Z208" s="188"/>
      <c r="AA208" s="188"/>
      <c r="AB208" s="191"/>
      <c r="AC208" s="190"/>
      <c r="AD208" s="188"/>
      <c r="AE208" s="188"/>
      <c r="AF208" s="191"/>
      <c r="AG208" s="192">
        <v>6</v>
      </c>
      <c r="AH208" s="193"/>
      <c r="AI208" s="193"/>
      <c r="AJ208" s="194"/>
      <c r="AK208" s="192"/>
      <c r="AL208" s="193"/>
      <c r="AM208" s="193"/>
      <c r="AN208" s="194"/>
      <c r="AO208" s="192"/>
      <c r="AP208" s="193"/>
      <c r="AQ208" s="193"/>
      <c r="AR208" s="194"/>
      <c r="AS208" s="192"/>
      <c r="AT208" s="193"/>
      <c r="AU208" s="193" t="s">
        <v>247</v>
      </c>
      <c r="AV208" s="194"/>
      <c r="AW208" s="192"/>
      <c r="AX208" s="193"/>
      <c r="AY208" s="193"/>
      <c r="AZ208" s="194"/>
      <c r="BA208" s="190"/>
      <c r="BB208" s="188"/>
      <c r="BC208" s="188"/>
      <c r="BD208" s="191"/>
      <c r="BE208" s="190"/>
      <c r="BF208" s="188"/>
      <c r="BG208" s="188"/>
      <c r="BH208" s="191"/>
      <c r="BI208" s="190"/>
      <c r="BJ208" s="188"/>
      <c r="BK208" s="188"/>
      <c r="BL208" s="195"/>
      <c r="BM208" s="242">
        <f t="shared" si="12"/>
        <v>6</v>
      </c>
      <c r="BN208" s="245">
        <f t="shared" si="13"/>
        <v>0</v>
      </c>
      <c r="BO208" s="196" t="s">
        <v>341</v>
      </c>
      <c r="BP208" s="196"/>
    </row>
    <row r="209" spans="1:68" s="2" customFormat="1" hidden="1" x14ac:dyDescent="0.25">
      <c r="A209" s="219" t="s">
        <v>84</v>
      </c>
      <c r="B209" s="220" t="s">
        <v>86</v>
      </c>
      <c r="C209" s="221" t="s">
        <v>135</v>
      </c>
      <c r="D209" s="221" t="s">
        <v>99</v>
      </c>
      <c r="E209" s="230" t="s">
        <v>101</v>
      </c>
      <c r="F209" s="222" t="s">
        <v>339</v>
      </c>
      <c r="G209" s="223"/>
      <c r="H209" s="223" t="s">
        <v>138</v>
      </c>
      <c r="I209" s="224" t="s">
        <v>139</v>
      </c>
      <c r="J209" s="225" t="s">
        <v>30</v>
      </c>
      <c r="K209" s="226">
        <v>5</v>
      </c>
      <c r="L209" s="227">
        <v>5</v>
      </c>
      <c r="M209" s="228" t="s">
        <v>148</v>
      </c>
      <c r="N209" s="229" t="s">
        <v>249</v>
      </c>
      <c r="O209" s="223"/>
      <c r="P209" s="227"/>
      <c r="Q209" s="187"/>
      <c r="R209" s="188"/>
      <c r="S209" s="188"/>
      <c r="T209" s="189"/>
      <c r="U209" s="190"/>
      <c r="V209" s="188"/>
      <c r="W209" s="188"/>
      <c r="X209" s="191"/>
      <c r="Y209" s="190"/>
      <c r="Z209" s="188"/>
      <c r="AA209" s="188"/>
      <c r="AB209" s="191"/>
      <c r="AC209" s="190"/>
      <c r="AD209" s="188"/>
      <c r="AE209" s="188"/>
      <c r="AF209" s="191"/>
      <c r="AG209" s="192">
        <v>1</v>
      </c>
      <c r="AH209" s="193"/>
      <c r="AI209" s="193"/>
      <c r="AJ209" s="194"/>
      <c r="AK209" s="192"/>
      <c r="AL209" s="193"/>
      <c r="AM209" s="193"/>
      <c r="AN209" s="194"/>
      <c r="AO209" s="192"/>
      <c r="AP209" s="193"/>
      <c r="AQ209" s="193"/>
      <c r="AR209" s="194"/>
      <c r="AS209" s="192"/>
      <c r="AT209" s="193"/>
      <c r="AU209" s="193" t="s">
        <v>247</v>
      </c>
      <c r="AV209" s="194"/>
      <c r="AW209" s="192"/>
      <c r="AX209" s="193"/>
      <c r="AY209" s="193"/>
      <c r="AZ209" s="194"/>
      <c r="BA209" s="190"/>
      <c r="BB209" s="188"/>
      <c r="BC209" s="188"/>
      <c r="BD209" s="191"/>
      <c r="BE209" s="190"/>
      <c r="BF209" s="188"/>
      <c r="BG209" s="188"/>
      <c r="BH209" s="191"/>
      <c r="BI209" s="190"/>
      <c r="BJ209" s="188"/>
      <c r="BK209" s="188"/>
      <c r="BL209" s="195"/>
      <c r="BM209" s="242">
        <f t="shared" si="12"/>
        <v>1</v>
      </c>
      <c r="BN209" s="245">
        <f t="shared" si="13"/>
        <v>4</v>
      </c>
      <c r="BO209" s="196" t="s">
        <v>341</v>
      </c>
      <c r="BP209" s="196"/>
    </row>
    <row r="210" spans="1:68" s="2" customFormat="1" hidden="1" x14ac:dyDescent="0.25">
      <c r="A210" s="219" t="s">
        <v>84</v>
      </c>
      <c r="B210" s="220" t="s">
        <v>86</v>
      </c>
      <c r="C210" s="221" t="s">
        <v>135</v>
      </c>
      <c r="D210" s="221" t="s">
        <v>99</v>
      </c>
      <c r="E210" s="230" t="s">
        <v>101</v>
      </c>
      <c r="F210" s="222" t="s">
        <v>339</v>
      </c>
      <c r="G210" s="223"/>
      <c r="H210" s="223" t="s">
        <v>138</v>
      </c>
      <c r="I210" s="224" t="s">
        <v>139</v>
      </c>
      <c r="J210" s="225" t="s">
        <v>34</v>
      </c>
      <c r="K210" s="226">
        <v>2</v>
      </c>
      <c r="L210" s="227">
        <v>2</v>
      </c>
      <c r="M210" s="228" t="s">
        <v>248</v>
      </c>
      <c r="N210" s="229" t="s">
        <v>249</v>
      </c>
      <c r="O210" s="223"/>
      <c r="P210" s="227"/>
      <c r="Q210" s="187"/>
      <c r="R210" s="188"/>
      <c r="S210" s="188"/>
      <c r="T210" s="189"/>
      <c r="U210" s="190"/>
      <c r="V210" s="188"/>
      <c r="W210" s="188"/>
      <c r="X210" s="191"/>
      <c r="Y210" s="190"/>
      <c r="Z210" s="188"/>
      <c r="AA210" s="188"/>
      <c r="AB210" s="191"/>
      <c r="AC210" s="190"/>
      <c r="AD210" s="188"/>
      <c r="AE210" s="188"/>
      <c r="AF210" s="191"/>
      <c r="AG210" s="192"/>
      <c r="AH210" s="193"/>
      <c r="AI210" s="193"/>
      <c r="AJ210" s="194"/>
      <c r="AK210" s="192"/>
      <c r="AL210" s="193"/>
      <c r="AM210" s="193"/>
      <c r="AN210" s="194"/>
      <c r="AO210" s="192"/>
      <c r="AP210" s="193"/>
      <c r="AQ210" s="193"/>
      <c r="AR210" s="194"/>
      <c r="AS210" s="192"/>
      <c r="AT210" s="193"/>
      <c r="AU210" s="193" t="s">
        <v>247</v>
      </c>
      <c r="AV210" s="194"/>
      <c r="AW210" s="192"/>
      <c r="AX210" s="193"/>
      <c r="AY210" s="193"/>
      <c r="AZ210" s="194"/>
      <c r="BA210" s="190"/>
      <c r="BB210" s="188"/>
      <c r="BC210" s="188"/>
      <c r="BD210" s="191"/>
      <c r="BE210" s="190"/>
      <c r="BF210" s="188"/>
      <c r="BG210" s="188"/>
      <c r="BH210" s="191"/>
      <c r="BI210" s="190"/>
      <c r="BJ210" s="188"/>
      <c r="BK210" s="188"/>
      <c r="BL210" s="195"/>
      <c r="BM210" s="242">
        <f t="shared" si="12"/>
        <v>0</v>
      </c>
      <c r="BN210" s="245">
        <f t="shared" si="13"/>
        <v>2</v>
      </c>
      <c r="BO210" s="196" t="s">
        <v>341</v>
      </c>
      <c r="BP210" s="196"/>
    </row>
    <row r="211" spans="1:68" s="2" customFormat="1" hidden="1" x14ac:dyDescent="0.25">
      <c r="A211" s="219" t="s">
        <v>84</v>
      </c>
      <c r="B211" s="220" t="s">
        <v>86</v>
      </c>
      <c r="C211" s="221" t="s">
        <v>135</v>
      </c>
      <c r="D211" s="221" t="s">
        <v>99</v>
      </c>
      <c r="E211" s="230" t="s">
        <v>101</v>
      </c>
      <c r="F211" s="222" t="s">
        <v>339</v>
      </c>
      <c r="G211" s="223"/>
      <c r="H211" s="223" t="s">
        <v>138</v>
      </c>
      <c r="I211" s="224" t="s">
        <v>139</v>
      </c>
      <c r="J211" s="225" t="s">
        <v>31</v>
      </c>
      <c r="K211" s="226">
        <v>2</v>
      </c>
      <c r="L211" s="227">
        <v>2</v>
      </c>
      <c r="M211" s="228" t="s">
        <v>248</v>
      </c>
      <c r="N211" s="229" t="s">
        <v>249</v>
      </c>
      <c r="O211" s="223"/>
      <c r="P211" s="227"/>
      <c r="Q211" s="187"/>
      <c r="R211" s="188"/>
      <c r="S211" s="188"/>
      <c r="T211" s="189"/>
      <c r="U211" s="190"/>
      <c r="V211" s="188"/>
      <c r="W211" s="188"/>
      <c r="X211" s="191"/>
      <c r="Y211" s="190"/>
      <c r="Z211" s="188"/>
      <c r="AA211" s="188"/>
      <c r="AB211" s="191"/>
      <c r="AC211" s="190"/>
      <c r="AD211" s="188"/>
      <c r="AE211" s="188"/>
      <c r="AF211" s="191"/>
      <c r="AG211" s="192"/>
      <c r="AH211" s="193"/>
      <c r="AI211" s="193"/>
      <c r="AJ211" s="194"/>
      <c r="AK211" s="192"/>
      <c r="AL211" s="193"/>
      <c r="AM211" s="193"/>
      <c r="AN211" s="194"/>
      <c r="AO211" s="192"/>
      <c r="AP211" s="193"/>
      <c r="AQ211" s="193"/>
      <c r="AR211" s="194"/>
      <c r="AS211" s="192"/>
      <c r="AT211" s="193"/>
      <c r="AU211" s="193" t="s">
        <v>247</v>
      </c>
      <c r="AV211" s="194"/>
      <c r="AW211" s="192"/>
      <c r="AX211" s="193"/>
      <c r="AY211" s="193"/>
      <c r="AZ211" s="194"/>
      <c r="BA211" s="190"/>
      <c r="BB211" s="188"/>
      <c r="BC211" s="188"/>
      <c r="BD211" s="191"/>
      <c r="BE211" s="190"/>
      <c r="BF211" s="188"/>
      <c r="BG211" s="188"/>
      <c r="BH211" s="191"/>
      <c r="BI211" s="190"/>
      <c r="BJ211" s="188"/>
      <c r="BK211" s="188"/>
      <c r="BL211" s="195"/>
      <c r="BM211" s="242">
        <f t="shared" si="12"/>
        <v>0</v>
      </c>
      <c r="BN211" s="245">
        <f t="shared" si="13"/>
        <v>2</v>
      </c>
      <c r="BO211" s="196" t="s">
        <v>341</v>
      </c>
      <c r="BP211" s="196"/>
    </row>
    <row r="212" spans="1:68" s="2" customFormat="1" hidden="1" x14ac:dyDescent="0.25">
      <c r="A212" s="219" t="s">
        <v>84</v>
      </c>
      <c r="B212" s="220" t="s">
        <v>86</v>
      </c>
      <c r="C212" s="221" t="s">
        <v>135</v>
      </c>
      <c r="D212" s="221" t="s">
        <v>99</v>
      </c>
      <c r="E212" s="230" t="s">
        <v>101</v>
      </c>
      <c r="F212" s="222" t="s">
        <v>339</v>
      </c>
      <c r="G212" s="223"/>
      <c r="H212" s="223" t="s">
        <v>138</v>
      </c>
      <c r="I212" s="224" t="s">
        <v>139</v>
      </c>
      <c r="J212" s="225" t="s">
        <v>32</v>
      </c>
      <c r="K212" s="226">
        <v>2</v>
      </c>
      <c r="L212" s="227">
        <v>2</v>
      </c>
      <c r="M212" s="228" t="s">
        <v>248</v>
      </c>
      <c r="N212" s="229" t="s">
        <v>249</v>
      </c>
      <c r="O212" s="223"/>
      <c r="P212" s="227"/>
      <c r="Q212" s="187"/>
      <c r="R212" s="188"/>
      <c r="S212" s="188"/>
      <c r="T212" s="189"/>
      <c r="U212" s="190"/>
      <c r="V212" s="188"/>
      <c r="W212" s="188"/>
      <c r="X212" s="191"/>
      <c r="Y212" s="190"/>
      <c r="Z212" s="188"/>
      <c r="AA212" s="188"/>
      <c r="AB212" s="191"/>
      <c r="AC212" s="190"/>
      <c r="AD212" s="188"/>
      <c r="AE212" s="188"/>
      <c r="AF212" s="191"/>
      <c r="AG212" s="192"/>
      <c r="AH212" s="193"/>
      <c r="AI212" s="193"/>
      <c r="AJ212" s="194"/>
      <c r="AK212" s="192"/>
      <c r="AL212" s="193"/>
      <c r="AM212" s="193"/>
      <c r="AN212" s="194"/>
      <c r="AO212" s="192"/>
      <c r="AP212" s="193"/>
      <c r="AQ212" s="193"/>
      <c r="AR212" s="194"/>
      <c r="AS212" s="192"/>
      <c r="AT212" s="193"/>
      <c r="AU212" s="193" t="s">
        <v>247</v>
      </c>
      <c r="AV212" s="194"/>
      <c r="AW212" s="192"/>
      <c r="AX212" s="193"/>
      <c r="AY212" s="193"/>
      <c r="AZ212" s="194"/>
      <c r="BA212" s="190"/>
      <c r="BB212" s="188"/>
      <c r="BC212" s="188"/>
      <c r="BD212" s="191"/>
      <c r="BE212" s="190"/>
      <c r="BF212" s="188"/>
      <c r="BG212" s="188"/>
      <c r="BH212" s="191"/>
      <c r="BI212" s="190"/>
      <c r="BJ212" s="188"/>
      <c r="BK212" s="188"/>
      <c r="BL212" s="195"/>
      <c r="BM212" s="242">
        <f t="shared" si="12"/>
        <v>0</v>
      </c>
      <c r="BN212" s="245">
        <f t="shared" si="13"/>
        <v>2</v>
      </c>
      <c r="BO212" s="196" t="s">
        <v>341</v>
      </c>
      <c r="BP212" s="196"/>
    </row>
    <row r="213" spans="1:68" s="2" customFormat="1" hidden="1" x14ac:dyDescent="0.25">
      <c r="A213" s="219" t="s">
        <v>84</v>
      </c>
      <c r="B213" s="220" t="s">
        <v>86</v>
      </c>
      <c r="C213" s="221" t="s">
        <v>135</v>
      </c>
      <c r="D213" s="221" t="s">
        <v>99</v>
      </c>
      <c r="E213" s="230" t="s">
        <v>101</v>
      </c>
      <c r="F213" s="222" t="s">
        <v>339</v>
      </c>
      <c r="G213" s="223"/>
      <c r="H213" s="223" t="s">
        <v>138</v>
      </c>
      <c r="I213" s="224" t="s">
        <v>139</v>
      </c>
      <c r="J213" s="225" t="s">
        <v>166</v>
      </c>
      <c r="K213" s="226">
        <v>5</v>
      </c>
      <c r="L213" s="227">
        <v>5</v>
      </c>
      <c r="M213" s="228" t="s">
        <v>148</v>
      </c>
      <c r="N213" s="229" t="s">
        <v>249</v>
      </c>
      <c r="O213" s="223"/>
      <c r="P213" s="227"/>
      <c r="Q213" s="187"/>
      <c r="R213" s="188"/>
      <c r="S213" s="188"/>
      <c r="T213" s="189"/>
      <c r="U213" s="190"/>
      <c r="V213" s="188"/>
      <c r="W213" s="188"/>
      <c r="X213" s="191"/>
      <c r="Y213" s="190"/>
      <c r="Z213" s="188"/>
      <c r="AA213" s="188"/>
      <c r="AB213" s="191"/>
      <c r="AC213" s="190"/>
      <c r="AD213" s="188"/>
      <c r="AE213" s="188"/>
      <c r="AF213" s="191"/>
      <c r="AG213" s="192">
        <v>1</v>
      </c>
      <c r="AH213" s="193"/>
      <c r="AI213" s="193"/>
      <c r="AJ213" s="194"/>
      <c r="AK213" s="192"/>
      <c r="AL213" s="193"/>
      <c r="AM213" s="193"/>
      <c r="AN213" s="194"/>
      <c r="AO213" s="192"/>
      <c r="AP213" s="193"/>
      <c r="AQ213" s="193"/>
      <c r="AR213" s="194"/>
      <c r="AS213" s="192"/>
      <c r="AT213" s="193"/>
      <c r="AU213" s="193" t="s">
        <v>247</v>
      </c>
      <c r="AV213" s="194"/>
      <c r="AW213" s="192"/>
      <c r="AX213" s="193"/>
      <c r="AY213" s="193"/>
      <c r="AZ213" s="194"/>
      <c r="BA213" s="190"/>
      <c r="BB213" s="188"/>
      <c r="BC213" s="188"/>
      <c r="BD213" s="191"/>
      <c r="BE213" s="190"/>
      <c r="BF213" s="188"/>
      <c r="BG213" s="188"/>
      <c r="BH213" s="191"/>
      <c r="BI213" s="190"/>
      <c r="BJ213" s="188"/>
      <c r="BK213" s="188"/>
      <c r="BL213" s="195"/>
      <c r="BM213" s="242">
        <f t="shared" si="12"/>
        <v>1</v>
      </c>
      <c r="BN213" s="245">
        <f t="shared" si="13"/>
        <v>4</v>
      </c>
      <c r="BO213" s="196" t="s">
        <v>341</v>
      </c>
      <c r="BP213" s="196"/>
    </row>
    <row r="214" spans="1:68" s="2" customFormat="1" hidden="1" x14ac:dyDescent="0.25">
      <c r="A214" s="219" t="s">
        <v>84</v>
      </c>
      <c r="B214" s="220" t="s">
        <v>86</v>
      </c>
      <c r="C214" s="221" t="s">
        <v>135</v>
      </c>
      <c r="D214" s="221" t="s">
        <v>99</v>
      </c>
      <c r="E214" s="230" t="s">
        <v>101</v>
      </c>
      <c r="F214" s="222" t="s">
        <v>339</v>
      </c>
      <c r="G214" s="223"/>
      <c r="H214" s="223" t="s">
        <v>138</v>
      </c>
      <c r="I214" s="224" t="s">
        <v>139</v>
      </c>
      <c r="J214" s="225" t="s">
        <v>35</v>
      </c>
      <c r="K214" s="226">
        <v>5</v>
      </c>
      <c r="L214" s="227">
        <v>5</v>
      </c>
      <c r="M214" s="228" t="s">
        <v>148</v>
      </c>
      <c r="N214" s="229" t="s">
        <v>249</v>
      </c>
      <c r="O214" s="223"/>
      <c r="P214" s="227"/>
      <c r="Q214" s="187"/>
      <c r="R214" s="188"/>
      <c r="S214" s="188"/>
      <c r="T214" s="189"/>
      <c r="U214" s="190"/>
      <c r="V214" s="188"/>
      <c r="W214" s="188"/>
      <c r="X214" s="191"/>
      <c r="Y214" s="190"/>
      <c r="Z214" s="188"/>
      <c r="AA214" s="188"/>
      <c r="AB214" s="191"/>
      <c r="AC214" s="190"/>
      <c r="AD214" s="188"/>
      <c r="AE214" s="188"/>
      <c r="AF214" s="191"/>
      <c r="AG214" s="192">
        <v>1</v>
      </c>
      <c r="AH214" s="193"/>
      <c r="AI214" s="193"/>
      <c r="AJ214" s="194"/>
      <c r="AK214" s="192"/>
      <c r="AL214" s="193"/>
      <c r="AM214" s="193"/>
      <c r="AN214" s="194"/>
      <c r="AO214" s="192"/>
      <c r="AP214" s="193"/>
      <c r="AQ214" s="193"/>
      <c r="AR214" s="194"/>
      <c r="AS214" s="192"/>
      <c r="AT214" s="193"/>
      <c r="AU214" s="193" t="s">
        <v>247</v>
      </c>
      <c r="AV214" s="194"/>
      <c r="AW214" s="192"/>
      <c r="AX214" s="193"/>
      <c r="AY214" s="193"/>
      <c r="AZ214" s="194"/>
      <c r="BA214" s="190"/>
      <c r="BB214" s="188"/>
      <c r="BC214" s="188"/>
      <c r="BD214" s="191"/>
      <c r="BE214" s="190"/>
      <c r="BF214" s="188"/>
      <c r="BG214" s="188"/>
      <c r="BH214" s="191"/>
      <c r="BI214" s="190"/>
      <c r="BJ214" s="188"/>
      <c r="BK214" s="188"/>
      <c r="BL214" s="195"/>
      <c r="BM214" s="242">
        <f t="shared" si="12"/>
        <v>1</v>
      </c>
      <c r="BN214" s="245">
        <f t="shared" si="13"/>
        <v>4</v>
      </c>
      <c r="BO214" s="196" t="s">
        <v>341</v>
      </c>
      <c r="BP214" s="196"/>
    </row>
    <row r="215" spans="1:68" s="2" customFormat="1" hidden="1" x14ac:dyDescent="0.25">
      <c r="A215" s="219" t="s">
        <v>84</v>
      </c>
      <c r="B215" s="220" t="s">
        <v>86</v>
      </c>
      <c r="C215" s="221" t="s">
        <v>135</v>
      </c>
      <c r="D215" s="221" t="s">
        <v>99</v>
      </c>
      <c r="E215" s="230" t="s">
        <v>101</v>
      </c>
      <c r="F215" s="222" t="s">
        <v>339</v>
      </c>
      <c r="G215" s="223"/>
      <c r="H215" s="223" t="s">
        <v>138</v>
      </c>
      <c r="I215" s="224" t="s">
        <v>139</v>
      </c>
      <c r="J215" s="225" t="s">
        <v>336</v>
      </c>
      <c r="K215" s="226">
        <v>5</v>
      </c>
      <c r="L215" s="227">
        <v>5</v>
      </c>
      <c r="M215" s="228" t="s">
        <v>148</v>
      </c>
      <c r="N215" s="229" t="s">
        <v>249</v>
      </c>
      <c r="O215" s="223"/>
      <c r="P215" s="227"/>
      <c r="Q215" s="187"/>
      <c r="R215" s="188"/>
      <c r="S215" s="188"/>
      <c r="T215" s="189"/>
      <c r="U215" s="190"/>
      <c r="V215" s="188"/>
      <c r="W215" s="188"/>
      <c r="X215" s="191"/>
      <c r="Y215" s="190"/>
      <c r="Z215" s="188"/>
      <c r="AA215" s="188"/>
      <c r="AB215" s="191"/>
      <c r="AC215" s="190"/>
      <c r="AD215" s="188"/>
      <c r="AE215" s="188"/>
      <c r="AF215" s="191"/>
      <c r="AG215" s="192">
        <v>1</v>
      </c>
      <c r="AH215" s="193"/>
      <c r="AI215" s="193"/>
      <c r="AJ215" s="194"/>
      <c r="AK215" s="192"/>
      <c r="AL215" s="193"/>
      <c r="AM215" s="193"/>
      <c r="AN215" s="194"/>
      <c r="AO215" s="192"/>
      <c r="AP215" s="193"/>
      <c r="AQ215" s="193"/>
      <c r="AR215" s="194"/>
      <c r="AS215" s="192"/>
      <c r="AT215" s="193"/>
      <c r="AU215" s="193" t="s">
        <v>247</v>
      </c>
      <c r="AV215" s="194"/>
      <c r="AW215" s="192"/>
      <c r="AX215" s="193"/>
      <c r="AY215" s="193"/>
      <c r="AZ215" s="194"/>
      <c r="BA215" s="190"/>
      <c r="BB215" s="188"/>
      <c r="BC215" s="188"/>
      <c r="BD215" s="191"/>
      <c r="BE215" s="190"/>
      <c r="BF215" s="188"/>
      <c r="BG215" s="188"/>
      <c r="BH215" s="191"/>
      <c r="BI215" s="190"/>
      <c r="BJ215" s="188"/>
      <c r="BK215" s="188"/>
      <c r="BL215" s="195"/>
      <c r="BM215" s="242">
        <f t="shared" si="12"/>
        <v>1</v>
      </c>
      <c r="BN215" s="245">
        <f t="shared" si="13"/>
        <v>4</v>
      </c>
      <c r="BO215" s="196" t="s">
        <v>341</v>
      </c>
      <c r="BP215" s="196"/>
    </row>
    <row r="216" spans="1:68" s="2" customFormat="1" hidden="1" x14ac:dyDescent="0.25">
      <c r="A216" s="219" t="s">
        <v>84</v>
      </c>
      <c r="B216" s="220" t="s">
        <v>86</v>
      </c>
      <c r="C216" s="221" t="s">
        <v>135</v>
      </c>
      <c r="D216" s="221" t="s">
        <v>99</v>
      </c>
      <c r="E216" s="230" t="s">
        <v>101</v>
      </c>
      <c r="F216" s="222" t="s">
        <v>339</v>
      </c>
      <c r="G216" s="223"/>
      <c r="H216" s="223" t="s">
        <v>138</v>
      </c>
      <c r="I216" s="224" t="s">
        <v>139</v>
      </c>
      <c r="J216" s="225" t="s">
        <v>328</v>
      </c>
      <c r="K216" s="226">
        <v>5</v>
      </c>
      <c r="L216" s="227">
        <v>5</v>
      </c>
      <c r="M216" s="228" t="s">
        <v>148</v>
      </c>
      <c r="N216" s="229" t="s">
        <v>249</v>
      </c>
      <c r="O216" s="223"/>
      <c r="P216" s="227"/>
      <c r="Q216" s="187"/>
      <c r="R216" s="188"/>
      <c r="S216" s="188"/>
      <c r="T216" s="189"/>
      <c r="U216" s="190"/>
      <c r="V216" s="188"/>
      <c r="W216" s="188"/>
      <c r="X216" s="191"/>
      <c r="Y216" s="190"/>
      <c r="Z216" s="188"/>
      <c r="AA216" s="188"/>
      <c r="AB216" s="191"/>
      <c r="AC216" s="190"/>
      <c r="AD216" s="188"/>
      <c r="AE216" s="188"/>
      <c r="AF216" s="191"/>
      <c r="AG216" s="192">
        <v>1</v>
      </c>
      <c r="AH216" s="193"/>
      <c r="AI216" s="193"/>
      <c r="AJ216" s="194"/>
      <c r="AK216" s="192"/>
      <c r="AL216" s="193"/>
      <c r="AM216" s="193"/>
      <c r="AN216" s="194"/>
      <c r="AO216" s="192"/>
      <c r="AP216" s="193"/>
      <c r="AQ216" s="193"/>
      <c r="AR216" s="194"/>
      <c r="AS216" s="192"/>
      <c r="AT216" s="193"/>
      <c r="AU216" s="193" t="s">
        <v>247</v>
      </c>
      <c r="AV216" s="194"/>
      <c r="AW216" s="192"/>
      <c r="AX216" s="193"/>
      <c r="AY216" s="193"/>
      <c r="AZ216" s="194"/>
      <c r="BA216" s="190"/>
      <c r="BB216" s="188"/>
      <c r="BC216" s="188"/>
      <c r="BD216" s="191"/>
      <c r="BE216" s="190"/>
      <c r="BF216" s="188"/>
      <c r="BG216" s="188"/>
      <c r="BH216" s="191"/>
      <c r="BI216" s="190"/>
      <c r="BJ216" s="188"/>
      <c r="BK216" s="188"/>
      <c r="BL216" s="195"/>
      <c r="BM216" s="242">
        <f t="shared" si="12"/>
        <v>1</v>
      </c>
      <c r="BN216" s="245">
        <f t="shared" si="13"/>
        <v>4</v>
      </c>
      <c r="BO216" s="196"/>
      <c r="BP216" s="196"/>
    </row>
    <row r="217" spans="1:68" s="2" customFormat="1" hidden="1" x14ac:dyDescent="0.25">
      <c r="A217" s="219" t="s">
        <v>84</v>
      </c>
      <c r="B217" s="220" t="s">
        <v>86</v>
      </c>
      <c r="C217" s="221" t="s">
        <v>135</v>
      </c>
      <c r="D217" s="221" t="s">
        <v>99</v>
      </c>
      <c r="E217" s="230" t="s">
        <v>101</v>
      </c>
      <c r="F217" s="222" t="s">
        <v>339</v>
      </c>
      <c r="G217" s="223"/>
      <c r="H217" s="223" t="s">
        <v>138</v>
      </c>
      <c r="I217" s="224" t="s">
        <v>139</v>
      </c>
      <c r="J217" s="225" t="s">
        <v>250</v>
      </c>
      <c r="K217" s="226">
        <v>6</v>
      </c>
      <c r="L217" s="227">
        <v>6</v>
      </c>
      <c r="M217" s="228" t="s">
        <v>251</v>
      </c>
      <c r="N217" s="229" t="s">
        <v>249</v>
      </c>
      <c r="O217" s="223" t="s">
        <v>252</v>
      </c>
      <c r="P217" s="227"/>
      <c r="Q217" s="187"/>
      <c r="R217" s="188"/>
      <c r="S217" s="188"/>
      <c r="T217" s="189"/>
      <c r="U217" s="190"/>
      <c r="V217" s="188"/>
      <c r="W217" s="188"/>
      <c r="X217" s="191"/>
      <c r="Y217" s="190"/>
      <c r="Z217" s="188"/>
      <c r="AA217" s="188"/>
      <c r="AB217" s="191"/>
      <c r="AC217" s="190"/>
      <c r="AD217" s="188"/>
      <c r="AE217" s="188"/>
      <c r="AF217" s="191"/>
      <c r="AG217" s="192">
        <v>6</v>
      </c>
      <c r="AH217" s="193"/>
      <c r="AI217" s="193"/>
      <c r="AJ217" s="194"/>
      <c r="AK217" s="192"/>
      <c r="AL217" s="193"/>
      <c r="AM217" s="193"/>
      <c r="AN217" s="194"/>
      <c r="AO217" s="192"/>
      <c r="AP217" s="193"/>
      <c r="AQ217" s="193"/>
      <c r="AR217" s="194"/>
      <c r="AS217" s="192"/>
      <c r="AT217" s="193"/>
      <c r="AU217" s="193" t="s">
        <v>247</v>
      </c>
      <c r="AV217" s="194"/>
      <c r="AW217" s="192"/>
      <c r="AX217" s="193"/>
      <c r="AY217" s="193"/>
      <c r="AZ217" s="194"/>
      <c r="BA217" s="190"/>
      <c r="BB217" s="188"/>
      <c r="BC217" s="188"/>
      <c r="BD217" s="191"/>
      <c r="BE217" s="190"/>
      <c r="BF217" s="188"/>
      <c r="BG217" s="188"/>
      <c r="BH217" s="191"/>
      <c r="BI217" s="190"/>
      <c r="BJ217" s="188"/>
      <c r="BK217" s="188"/>
      <c r="BL217" s="195"/>
      <c r="BM217" s="242">
        <f t="shared" si="12"/>
        <v>6</v>
      </c>
      <c r="BN217" s="245">
        <f t="shared" si="13"/>
        <v>0</v>
      </c>
      <c r="BO217" s="196" t="s">
        <v>341</v>
      </c>
      <c r="BP217" s="196"/>
    </row>
    <row r="218" spans="1:68" s="2" customFormat="1" hidden="1" x14ac:dyDescent="0.25">
      <c r="A218" s="219" t="s">
        <v>84</v>
      </c>
      <c r="B218" s="220" t="s">
        <v>86</v>
      </c>
      <c r="C218" s="221" t="s">
        <v>136</v>
      </c>
      <c r="D218" s="221" t="s">
        <v>99</v>
      </c>
      <c r="E218" s="230" t="s">
        <v>101</v>
      </c>
      <c r="F218" s="222" t="s">
        <v>81</v>
      </c>
      <c r="G218" s="223"/>
      <c r="H218" s="223" t="s">
        <v>138</v>
      </c>
      <c r="I218" s="224" t="s">
        <v>139</v>
      </c>
      <c r="J218" s="225" t="s">
        <v>30</v>
      </c>
      <c r="K218" s="226">
        <v>5</v>
      </c>
      <c r="L218" s="227">
        <v>5</v>
      </c>
      <c r="M218" s="228" t="s">
        <v>148</v>
      </c>
      <c r="N218" s="229" t="s">
        <v>249</v>
      </c>
      <c r="O218" s="223"/>
      <c r="P218" s="227"/>
      <c r="Q218" s="187"/>
      <c r="R218" s="188"/>
      <c r="S218" s="188"/>
      <c r="T218" s="189"/>
      <c r="U218" s="190"/>
      <c r="V218" s="188"/>
      <c r="W218" s="188"/>
      <c r="X218" s="191"/>
      <c r="Y218" s="190"/>
      <c r="Z218" s="188"/>
      <c r="AA218" s="188"/>
      <c r="AB218" s="191"/>
      <c r="AC218" s="190"/>
      <c r="AD218" s="188"/>
      <c r="AE218" s="188"/>
      <c r="AF218" s="191"/>
      <c r="AG218" s="192" t="s">
        <v>348</v>
      </c>
      <c r="AH218" s="193"/>
      <c r="AI218" s="193"/>
      <c r="AJ218" s="194"/>
      <c r="AK218" s="192"/>
      <c r="AL218" s="193"/>
      <c r="AM218" s="193"/>
      <c r="AN218" s="194"/>
      <c r="AO218" s="192"/>
      <c r="AP218" s="193"/>
      <c r="AQ218" s="193"/>
      <c r="AR218" s="194"/>
      <c r="AS218" s="192"/>
      <c r="AT218" s="193"/>
      <c r="AU218" s="193" t="s">
        <v>247</v>
      </c>
      <c r="AV218" s="194"/>
      <c r="AW218" s="192"/>
      <c r="AX218" s="193"/>
      <c r="AY218" s="193"/>
      <c r="AZ218" s="194"/>
      <c r="BA218" s="190"/>
      <c r="BB218" s="188"/>
      <c r="BC218" s="188"/>
      <c r="BD218" s="191"/>
      <c r="BE218" s="190"/>
      <c r="BF218" s="188"/>
      <c r="BG218" s="188"/>
      <c r="BH218" s="191"/>
      <c r="BI218" s="190"/>
      <c r="BJ218" s="188"/>
      <c r="BK218" s="188"/>
      <c r="BL218" s="195"/>
      <c r="BM218" s="242">
        <f t="shared" si="12"/>
        <v>0</v>
      </c>
      <c r="BN218" s="245">
        <f t="shared" si="13"/>
        <v>5</v>
      </c>
      <c r="BO218" s="196" t="s">
        <v>341</v>
      </c>
      <c r="BP218" s="196"/>
    </row>
    <row r="219" spans="1:68" s="2" customFormat="1" hidden="1" x14ac:dyDescent="0.25">
      <c r="A219" s="219" t="s">
        <v>84</v>
      </c>
      <c r="B219" s="220" t="s">
        <v>86</v>
      </c>
      <c r="C219" s="221" t="s">
        <v>136</v>
      </c>
      <c r="D219" s="221" t="s">
        <v>99</v>
      </c>
      <c r="E219" s="230" t="s">
        <v>101</v>
      </c>
      <c r="F219" s="222" t="s">
        <v>81</v>
      </c>
      <c r="G219" s="223"/>
      <c r="H219" s="223" t="s">
        <v>138</v>
      </c>
      <c r="I219" s="224" t="s">
        <v>139</v>
      </c>
      <c r="J219" s="225" t="s">
        <v>166</v>
      </c>
      <c r="K219" s="226">
        <v>5</v>
      </c>
      <c r="L219" s="227">
        <v>5</v>
      </c>
      <c r="M219" s="228" t="s">
        <v>148</v>
      </c>
      <c r="N219" s="229" t="s">
        <v>249</v>
      </c>
      <c r="O219" s="223"/>
      <c r="P219" s="227"/>
      <c r="Q219" s="187"/>
      <c r="R219" s="188"/>
      <c r="S219" s="188"/>
      <c r="T219" s="189"/>
      <c r="U219" s="190"/>
      <c r="V219" s="188"/>
      <c r="W219" s="188"/>
      <c r="X219" s="191"/>
      <c r="Y219" s="190"/>
      <c r="Z219" s="188"/>
      <c r="AA219" s="188"/>
      <c r="AB219" s="191"/>
      <c r="AC219" s="190"/>
      <c r="AD219" s="188"/>
      <c r="AE219" s="188"/>
      <c r="AF219" s="191"/>
      <c r="AG219" s="192" t="s">
        <v>348</v>
      </c>
      <c r="AH219" s="193"/>
      <c r="AI219" s="193"/>
      <c r="AJ219" s="194"/>
      <c r="AK219" s="192"/>
      <c r="AL219" s="193"/>
      <c r="AM219" s="193"/>
      <c r="AN219" s="194"/>
      <c r="AO219" s="192"/>
      <c r="AP219" s="193"/>
      <c r="AQ219" s="193"/>
      <c r="AR219" s="194"/>
      <c r="AS219" s="192"/>
      <c r="AT219" s="193"/>
      <c r="AU219" s="193" t="s">
        <v>247</v>
      </c>
      <c r="AV219" s="194"/>
      <c r="AW219" s="192"/>
      <c r="AX219" s="193"/>
      <c r="AY219" s="193"/>
      <c r="AZ219" s="194"/>
      <c r="BA219" s="190"/>
      <c r="BB219" s="188"/>
      <c r="BC219" s="188"/>
      <c r="BD219" s="191"/>
      <c r="BE219" s="190"/>
      <c r="BF219" s="188"/>
      <c r="BG219" s="188"/>
      <c r="BH219" s="191"/>
      <c r="BI219" s="190"/>
      <c r="BJ219" s="188"/>
      <c r="BK219" s="188"/>
      <c r="BL219" s="195"/>
      <c r="BM219" s="242">
        <f t="shared" si="12"/>
        <v>0</v>
      </c>
      <c r="BN219" s="245">
        <f t="shared" si="13"/>
        <v>5</v>
      </c>
      <c r="BO219" s="196" t="s">
        <v>341</v>
      </c>
      <c r="BP219" s="196"/>
    </row>
    <row r="220" spans="1:68" s="2" customFormat="1" hidden="1" x14ac:dyDescent="0.25">
      <c r="A220" s="219" t="s">
        <v>84</v>
      </c>
      <c r="B220" s="220" t="s">
        <v>86</v>
      </c>
      <c r="C220" s="221" t="s">
        <v>136</v>
      </c>
      <c r="D220" s="221" t="s">
        <v>99</v>
      </c>
      <c r="E220" s="230" t="s">
        <v>101</v>
      </c>
      <c r="F220" s="222" t="s">
        <v>81</v>
      </c>
      <c r="G220" s="223"/>
      <c r="H220" s="223" t="s">
        <v>138</v>
      </c>
      <c r="I220" s="224" t="s">
        <v>139</v>
      </c>
      <c r="J220" s="225" t="s">
        <v>35</v>
      </c>
      <c r="K220" s="226">
        <v>5</v>
      </c>
      <c r="L220" s="227">
        <v>5</v>
      </c>
      <c r="M220" s="228" t="s">
        <v>148</v>
      </c>
      <c r="N220" s="229" t="s">
        <v>249</v>
      </c>
      <c r="O220" s="223"/>
      <c r="P220" s="227"/>
      <c r="Q220" s="187"/>
      <c r="R220" s="188"/>
      <c r="S220" s="188"/>
      <c r="T220" s="189"/>
      <c r="U220" s="190"/>
      <c r="V220" s="188"/>
      <c r="W220" s="188"/>
      <c r="X220" s="191"/>
      <c r="Y220" s="190"/>
      <c r="Z220" s="188"/>
      <c r="AA220" s="188"/>
      <c r="AB220" s="191"/>
      <c r="AC220" s="190"/>
      <c r="AD220" s="188"/>
      <c r="AE220" s="188"/>
      <c r="AF220" s="191"/>
      <c r="AG220" s="192" t="s">
        <v>348</v>
      </c>
      <c r="AH220" s="193"/>
      <c r="AI220" s="193"/>
      <c r="AJ220" s="194"/>
      <c r="AK220" s="192"/>
      <c r="AL220" s="193"/>
      <c r="AM220" s="193"/>
      <c r="AN220" s="194"/>
      <c r="AO220" s="192"/>
      <c r="AP220" s="193"/>
      <c r="AQ220" s="193"/>
      <c r="AR220" s="194"/>
      <c r="AS220" s="192"/>
      <c r="AT220" s="193"/>
      <c r="AU220" s="193" t="s">
        <v>247</v>
      </c>
      <c r="AV220" s="194"/>
      <c r="AW220" s="192"/>
      <c r="AX220" s="193"/>
      <c r="AY220" s="193"/>
      <c r="AZ220" s="194"/>
      <c r="BA220" s="190"/>
      <c r="BB220" s="188"/>
      <c r="BC220" s="188"/>
      <c r="BD220" s="191"/>
      <c r="BE220" s="190"/>
      <c r="BF220" s="188"/>
      <c r="BG220" s="188"/>
      <c r="BH220" s="191"/>
      <c r="BI220" s="190"/>
      <c r="BJ220" s="188"/>
      <c r="BK220" s="188"/>
      <c r="BL220" s="195"/>
      <c r="BM220" s="242">
        <f t="shared" si="12"/>
        <v>0</v>
      </c>
      <c r="BN220" s="245">
        <f t="shared" si="13"/>
        <v>5</v>
      </c>
      <c r="BO220" s="196" t="s">
        <v>341</v>
      </c>
      <c r="BP220" s="196"/>
    </row>
    <row r="221" spans="1:68" s="2" customFormat="1" hidden="1" x14ac:dyDescent="0.25">
      <c r="A221" s="219" t="s">
        <v>84</v>
      </c>
      <c r="B221" s="220" t="s">
        <v>86</v>
      </c>
      <c r="C221" s="221" t="s">
        <v>136</v>
      </c>
      <c r="D221" s="221" t="s">
        <v>99</v>
      </c>
      <c r="E221" s="230" t="s">
        <v>101</v>
      </c>
      <c r="F221" s="222" t="s">
        <v>81</v>
      </c>
      <c r="G221" s="223"/>
      <c r="H221" s="223" t="s">
        <v>138</v>
      </c>
      <c r="I221" s="224" t="s">
        <v>139</v>
      </c>
      <c r="J221" s="225" t="s">
        <v>328</v>
      </c>
      <c r="K221" s="226">
        <v>5</v>
      </c>
      <c r="L221" s="227">
        <v>5</v>
      </c>
      <c r="M221" s="228" t="s">
        <v>148</v>
      </c>
      <c r="N221" s="229" t="s">
        <v>249</v>
      </c>
      <c r="O221" s="223"/>
      <c r="P221" s="227"/>
      <c r="Q221" s="187"/>
      <c r="R221" s="188"/>
      <c r="S221" s="188"/>
      <c r="T221" s="189"/>
      <c r="U221" s="190"/>
      <c r="V221" s="188"/>
      <c r="W221" s="188"/>
      <c r="X221" s="191"/>
      <c r="Y221" s="190"/>
      <c r="Z221" s="188"/>
      <c r="AA221" s="188"/>
      <c r="AB221" s="191"/>
      <c r="AC221" s="190"/>
      <c r="AD221" s="188"/>
      <c r="AE221" s="188"/>
      <c r="AF221" s="191"/>
      <c r="AG221" s="192" t="s">
        <v>348</v>
      </c>
      <c r="AH221" s="193"/>
      <c r="AI221" s="193"/>
      <c r="AJ221" s="194"/>
      <c r="AK221" s="192"/>
      <c r="AL221" s="193"/>
      <c r="AM221" s="193"/>
      <c r="AN221" s="194"/>
      <c r="AO221" s="192"/>
      <c r="AP221" s="193"/>
      <c r="AQ221" s="193"/>
      <c r="AR221" s="194"/>
      <c r="AS221" s="192"/>
      <c r="AT221" s="193"/>
      <c r="AU221" s="193" t="s">
        <v>247</v>
      </c>
      <c r="AV221" s="194"/>
      <c r="AW221" s="192"/>
      <c r="AX221" s="193"/>
      <c r="AY221" s="193"/>
      <c r="AZ221" s="194"/>
      <c r="BA221" s="190"/>
      <c r="BB221" s="188"/>
      <c r="BC221" s="188"/>
      <c r="BD221" s="191"/>
      <c r="BE221" s="190"/>
      <c r="BF221" s="188"/>
      <c r="BG221" s="188"/>
      <c r="BH221" s="191"/>
      <c r="BI221" s="190"/>
      <c r="BJ221" s="188"/>
      <c r="BK221" s="188"/>
      <c r="BL221" s="195"/>
      <c r="BM221" s="242">
        <f t="shared" si="12"/>
        <v>0</v>
      </c>
      <c r="BN221" s="245">
        <f t="shared" si="13"/>
        <v>5</v>
      </c>
      <c r="BO221" s="196" t="s">
        <v>341</v>
      </c>
      <c r="BP221" s="196"/>
    </row>
    <row r="222" spans="1:68" s="2" customFormat="1" hidden="1" x14ac:dyDescent="0.25">
      <c r="A222" s="219" t="s">
        <v>84</v>
      </c>
      <c r="B222" s="220" t="s">
        <v>86</v>
      </c>
      <c r="C222" s="221" t="s">
        <v>136</v>
      </c>
      <c r="D222" s="221" t="s">
        <v>99</v>
      </c>
      <c r="E222" s="230" t="s">
        <v>101</v>
      </c>
      <c r="F222" s="222" t="s">
        <v>81</v>
      </c>
      <c r="G222" s="223"/>
      <c r="H222" s="223" t="s">
        <v>138</v>
      </c>
      <c r="I222" s="224" t="s">
        <v>139</v>
      </c>
      <c r="J222" s="225" t="s">
        <v>336</v>
      </c>
      <c r="K222" s="226">
        <v>5</v>
      </c>
      <c r="L222" s="227">
        <v>5</v>
      </c>
      <c r="M222" s="228" t="s">
        <v>148</v>
      </c>
      <c r="N222" s="229" t="s">
        <v>249</v>
      </c>
      <c r="O222" s="223"/>
      <c r="P222" s="227"/>
      <c r="Q222" s="187"/>
      <c r="R222" s="188"/>
      <c r="S222" s="188"/>
      <c r="T222" s="189"/>
      <c r="U222" s="190"/>
      <c r="V222" s="188"/>
      <c r="W222" s="188"/>
      <c r="X222" s="191"/>
      <c r="Y222" s="190"/>
      <c r="Z222" s="188"/>
      <c r="AA222" s="188"/>
      <c r="AB222" s="191"/>
      <c r="AC222" s="190"/>
      <c r="AD222" s="188"/>
      <c r="AE222" s="188"/>
      <c r="AF222" s="191"/>
      <c r="AG222" s="192" t="s">
        <v>348</v>
      </c>
      <c r="AH222" s="193"/>
      <c r="AI222" s="193"/>
      <c r="AJ222" s="194"/>
      <c r="AK222" s="192"/>
      <c r="AL222" s="193"/>
      <c r="AM222" s="193"/>
      <c r="AN222" s="194"/>
      <c r="AO222" s="192"/>
      <c r="AP222" s="193"/>
      <c r="AQ222" s="193"/>
      <c r="AR222" s="194"/>
      <c r="AS222" s="192"/>
      <c r="AT222" s="193"/>
      <c r="AU222" s="193" t="s">
        <v>247</v>
      </c>
      <c r="AV222" s="194"/>
      <c r="AW222" s="192"/>
      <c r="AX222" s="193"/>
      <c r="AY222" s="193"/>
      <c r="AZ222" s="194"/>
      <c r="BA222" s="190"/>
      <c r="BB222" s="188"/>
      <c r="BC222" s="188"/>
      <c r="BD222" s="191"/>
      <c r="BE222" s="190"/>
      <c r="BF222" s="188"/>
      <c r="BG222" s="188"/>
      <c r="BH222" s="191"/>
      <c r="BI222" s="190"/>
      <c r="BJ222" s="188"/>
      <c r="BK222" s="188"/>
      <c r="BL222" s="195"/>
      <c r="BM222" s="242">
        <f t="shared" si="12"/>
        <v>0</v>
      </c>
      <c r="BN222" s="245">
        <f t="shared" si="13"/>
        <v>5</v>
      </c>
      <c r="BO222" s="196"/>
      <c r="BP222" s="196"/>
    </row>
    <row r="223" spans="1:68" s="2" customFormat="1" hidden="1" x14ac:dyDescent="0.25">
      <c r="A223" s="219" t="s">
        <v>84</v>
      </c>
      <c r="B223" s="220" t="s">
        <v>86</v>
      </c>
      <c r="C223" s="221" t="s">
        <v>136</v>
      </c>
      <c r="D223" s="221" t="s">
        <v>99</v>
      </c>
      <c r="E223" s="230" t="s">
        <v>101</v>
      </c>
      <c r="F223" s="222" t="s">
        <v>81</v>
      </c>
      <c r="G223" s="223"/>
      <c r="H223" s="223" t="s">
        <v>138</v>
      </c>
      <c r="I223" s="224" t="s">
        <v>139</v>
      </c>
      <c r="J223" s="225" t="s">
        <v>250</v>
      </c>
      <c r="K223" s="226">
        <v>6</v>
      </c>
      <c r="L223" s="227">
        <v>6</v>
      </c>
      <c r="M223" s="228" t="s">
        <v>251</v>
      </c>
      <c r="N223" s="229" t="s">
        <v>249</v>
      </c>
      <c r="O223" s="223" t="s">
        <v>252</v>
      </c>
      <c r="P223" s="227"/>
      <c r="Q223" s="187"/>
      <c r="R223" s="188"/>
      <c r="S223" s="188"/>
      <c r="T223" s="189"/>
      <c r="U223" s="190"/>
      <c r="V223" s="188"/>
      <c r="W223" s="188"/>
      <c r="X223" s="191"/>
      <c r="Y223" s="190"/>
      <c r="Z223" s="188"/>
      <c r="AA223" s="188"/>
      <c r="AB223" s="191"/>
      <c r="AC223" s="190"/>
      <c r="AD223" s="188"/>
      <c r="AE223" s="188"/>
      <c r="AF223" s="191"/>
      <c r="AG223" s="192" t="s">
        <v>348</v>
      </c>
      <c r="AH223" s="193"/>
      <c r="AI223" s="193"/>
      <c r="AJ223" s="194"/>
      <c r="AK223" s="192"/>
      <c r="AL223" s="193"/>
      <c r="AM223" s="193"/>
      <c r="AN223" s="194"/>
      <c r="AO223" s="192"/>
      <c r="AP223" s="193"/>
      <c r="AQ223" s="193"/>
      <c r="AR223" s="194"/>
      <c r="AS223" s="192"/>
      <c r="AT223" s="193"/>
      <c r="AU223" s="193" t="s">
        <v>247</v>
      </c>
      <c r="AV223" s="194"/>
      <c r="AW223" s="192"/>
      <c r="AX223" s="193"/>
      <c r="AY223" s="193"/>
      <c r="AZ223" s="194"/>
      <c r="BA223" s="190"/>
      <c r="BB223" s="188"/>
      <c r="BC223" s="188"/>
      <c r="BD223" s="191"/>
      <c r="BE223" s="190"/>
      <c r="BF223" s="188"/>
      <c r="BG223" s="188"/>
      <c r="BH223" s="191"/>
      <c r="BI223" s="190"/>
      <c r="BJ223" s="188"/>
      <c r="BK223" s="188"/>
      <c r="BL223" s="195"/>
      <c r="BM223" s="242">
        <f t="shared" si="12"/>
        <v>0</v>
      </c>
      <c r="BN223" s="245">
        <f t="shared" si="13"/>
        <v>6</v>
      </c>
      <c r="BO223" s="196" t="s">
        <v>341</v>
      </c>
      <c r="BP223" s="196"/>
    </row>
    <row r="224" spans="1:68" s="2" customFormat="1" hidden="1" x14ac:dyDescent="0.25">
      <c r="A224" s="219" t="s">
        <v>84</v>
      </c>
      <c r="B224" s="220" t="s">
        <v>86</v>
      </c>
      <c r="C224" s="221" t="s">
        <v>137</v>
      </c>
      <c r="D224" s="221" t="s">
        <v>132</v>
      </c>
      <c r="E224" s="230" t="s">
        <v>101</v>
      </c>
      <c r="F224" s="222" t="s">
        <v>340</v>
      </c>
      <c r="G224" s="223"/>
      <c r="H224" s="223" t="s">
        <v>138</v>
      </c>
      <c r="I224" s="224" t="s">
        <v>139</v>
      </c>
      <c r="J224" s="225" t="s">
        <v>30</v>
      </c>
      <c r="K224" s="226">
        <v>5</v>
      </c>
      <c r="L224" s="227">
        <v>5</v>
      </c>
      <c r="M224" s="228" t="s">
        <v>148</v>
      </c>
      <c r="N224" s="229" t="s">
        <v>249</v>
      </c>
      <c r="O224" s="223"/>
      <c r="P224" s="227"/>
      <c r="Q224" s="187"/>
      <c r="R224" s="188"/>
      <c r="S224" s="188"/>
      <c r="T224" s="189"/>
      <c r="U224" s="190"/>
      <c r="V224" s="188"/>
      <c r="W224" s="188"/>
      <c r="X224" s="191"/>
      <c r="Y224" s="190"/>
      <c r="Z224" s="188"/>
      <c r="AA224" s="188"/>
      <c r="AB224" s="191"/>
      <c r="AC224" s="190"/>
      <c r="AD224" s="188"/>
      <c r="AE224" s="188"/>
      <c r="AF224" s="191"/>
      <c r="AG224" s="192">
        <v>1</v>
      </c>
      <c r="AH224" s="193"/>
      <c r="AI224" s="193"/>
      <c r="AJ224" s="194"/>
      <c r="AK224" s="192"/>
      <c r="AL224" s="193"/>
      <c r="AM224" s="193"/>
      <c r="AN224" s="194"/>
      <c r="AO224" s="192"/>
      <c r="AP224" s="193"/>
      <c r="AQ224" s="193"/>
      <c r="AR224" s="194"/>
      <c r="AS224" s="192"/>
      <c r="AT224" s="193"/>
      <c r="AU224" s="193">
        <v>1</v>
      </c>
      <c r="AV224" s="194"/>
      <c r="AW224" s="192"/>
      <c r="AX224" s="193"/>
      <c r="AY224" s="193"/>
      <c r="AZ224" s="194"/>
      <c r="BA224" s="190"/>
      <c r="BB224" s="188"/>
      <c r="BC224" s="188"/>
      <c r="BD224" s="191"/>
      <c r="BE224" s="190"/>
      <c r="BF224" s="188"/>
      <c r="BG224" s="188"/>
      <c r="BH224" s="191"/>
      <c r="BI224" s="190"/>
      <c r="BJ224" s="188"/>
      <c r="BK224" s="188"/>
      <c r="BL224" s="195"/>
      <c r="BM224" s="242">
        <f t="shared" si="12"/>
        <v>2</v>
      </c>
      <c r="BN224" s="245">
        <f t="shared" si="13"/>
        <v>3</v>
      </c>
      <c r="BO224" s="196" t="s">
        <v>341</v>
      </c>
      <c r="BP224" s="196"/>
    </row>
    <row r="225" spans="1:69" s="2" customFormat="1" hidden="1" x14ac:dyDescent="0.25">
      <c r="A225" s="219" t="s">
        <v>84</v>
      </c>
      <c r="B225" s="220" t="s">
        <v>86</v>
      </c>
      <c r="C225" s="221" t="s">
        <v>137</v>
      </c>
      <c r="D225" s="221" t="s">
        <v>132</v>
      </c>
      <c r="E225" s="230" t="s">
        <v>101</v>
      </c>
      <c r="F225" s="222" t="s">
        <v>340</v>
      </c>
      <c r="G225" s="223"/>
      <c r="H225" s="223" t="s">
        <v>138</v>
      </c>
      <c r="I225" s="224" t="s">
        <v>139</v>
      </c>
      <c r="J225" s="225" t="s">
        <v>34</v>
      </c>
      <c r="K225" s="226">
        <v>2</v>
      </c>
      <c r="L225" s="227">
        <v>2</v>
      </c>
      <c r="M225" s="228" t="s">
        <v>248</v>
      </c>
      <c r="N225" s="229" t="s">
        <v>249</v>
      </c>
      <c r="O225" s="223"/>
      <c r="P225" s="227"/>
      <c r="Q225" s="187"/>
      <c r="R225" s="188"/>
      <c r="S225" s="188"/>
      <c r="T225" s="189"/>
      <c r="U225" s="190"/>
      <c r="V225" s="188"/>
      <c r="W225" s="188"/>
      <c r="X225" s="191"/>
      <c r="Y225" s="190"/>
      <c r="Z225" s="188"/>
      <c r="AA225" s="188"/>
      <c r="AB225" s="191"/>
      <c r="AC225" s="190"/>
      <c r="AD225" s="188"/>
      <c r="AE225" s="188"/>
      <c r="AF225" s="191"/>
      <c r="AG225" s="192"/>
      <c r="AH225" s="193"/>
      <c r="AI225" s="193"/>
      <c r="AJ225" s="194"/>
      <c r="AK225" s="192"/>
      <c r="AL225" s="193"/>
      <c r="AM225" s="193"/>
      <c r="AN225" s="194"/>
      <c r="AO225" s="192"/>
      <c r="AP225" s="193"/>
      <c r="AQ225" s="193"/>
      <c r="AR225" s="194"/>
      <c r="AS225" s="192"/>
      <c r="AT225" s="193"/>
      <c r="AU225" s="193" t="s">
        <v>247</v>
      </c>
      <c r="AV225" s="194"/>
      <c r="AW225" s="192"/>
      <c r="AX225" s="193"/>
      <c r="AY225" s="193"/>
      <c r="AZ225" s="194"/>
      <c r="BA225" s="190"/>
      <c r="BB225" s="188"/>
      <c r="BC225" s="188"/>
      <c r="BD225" s="191"/>
      <c r="BE225" s="190"/>
      <c r="BF225" s="188"/>
      <c r="BG225" s="188"/>
      <c r="BH225" s="191"/>
      <c r="BI225" s="190"/>
      <c r="BJ225" s="188"/>
      <c r="BK225" s="188"/>
      <c r="BL225" s="195"/>
      <c r="BM225" s="242">
        <f t="shared" si="12"/>
        <v>0</v>
      </c>
      <c r="BN225" s="245">
        <f t="shared" si="13"/>
        <v>2</v>
      </c>
      <c r="BO225" s="196" t="s">
        <v>341</v>
      </c>
      <c r="BP225" s="196"/>
    </row>
    <row r="226" spans="1:69" s="2" customFormat="1" hidden="1" x14ac:dyDescent="0.25">
      <c r="A226" s="219" t="s">
        <v>84</v>
      </c>
      <c r="B226" s="220" t="s">
        <v>86</v>
      </c>
      <c r="C226" s="221" t="s">
        <v>137</v>
      </c>
      <c r="D226" s="221" t="s">
        <v>132</v>
      </c>
      <c r="E226" s="230" t="s">
        <v>101</v>
      </c>
      <c r="F226" s="222" t="s">
        <v>340</v>
      </c>
      <c r="G226" s="223"/>
      <c r="H226" s="223" t="s">
        <v>138</v>
      </c>
      <c r="I226" s="224" t="s">
        <v>139</v>
      </c>
      <c r="J226" s="225" t="s">
        <v>31</v>
      </c>
      <c r="K226" s="226">
        <v>2</v>
      </c>
      <c r="L226" s="227">
        <v>2</v>
      </c>
      <c r="M226" s="228" t="s">
        <v>248</v>
      </c>
      <c r="N226" s="229" t="s">
        <v>249</v>
      </c>
      <c r="O226" s="223"/>
      <c r="P226" s="227"/>
      <c r="Q226" s="187"/>
      <c r="R226" s="188"/>
      <c r="S226" s="188"/>
      <c r="T226" s="189"/>
      <c r="U226" s="190"/>
      <c r="V226" s="188"/>
      <c r="W226" s="188"/>
      <c r="X226" s="191"/>
      <c r="Y226" s="190"/>
      <c r="Z226" s="188"/>
      <c r="AA226" s="188"/>
      <c r="AB226" s="191"/>
      <c r="AC226" s="190"/>
      <c r="AD226" s="188"/>
      <c r="AE226" s="188"/>
      <c r="AF226" s="191"/>
      <c r="AG226" s="192"/>
      <c r="AH226" s="193"/>
      <c r="AI226" s="193"/>
      <c r="AJ226" s="194"/>
      <c r="AK226" s="192"/>
      <c r="AL226" s="193"/>
      <c r="AM226" s="193"/>
      <c r="AN226" s="194"/>
      <c r="AO226" s="192"/>
      <c r="AP226" s="193"/>
      <c r="AQ226" s="193"/>
      <c r="AR226" s="194"/>
      <c r="AS226" s="192"/>
      <c r="AT226" s="193"/>
      <c r="AU226" s="193" t="s">
        <v>247</v>
      </c>
      <c r="AV226" s="194"/>
      <c r="AW226" s="192"/>
      <c r="AX226" s="193"/>
      <c r="AY226" s="193"/>
      <c r="AZ226" s="194"/>
      <c r="BA226" s="190"/>
      <c r="BB226" s="188"/>
      <c r="BC226" s="188"/>
      <c r="BD226" s="191"/>
      <c r="BE226" s="190"/>
      <c r="BF226" s="188"/>
      <c r="BG226" s="188"/>
      <c r="BH226" s="191"/>
      <c r="BI226" s="190"/>
      <c r="BJ226" s="188"/>
      <c r="BK226" s="188"/>
      <c r="BL226" s="195"/>
      <c r="BM226" s="242">
        <f t="shared" si="12"/>
        <v>0</v>
      </c>
      <c r="BN226" s="245">
        <f t="shared" si="13"/>
        <v>2</v>
      </c>
      <c r="BO226" s="196" t="s">
        <v>341</v>
      </c>
      <c r="BP226" s="196"/>
    </row>
    <row r="227" spans="1:69" s="2" customFormat="1" hidden="1" x14ac:dyDescent="0.25">
      <c r="A227" s="219" t="s">
        <v>84</v>
      </c>
      <c r="B227" s="220" t="s">
        <v>86</v>
      </c>
      <c r="C227" s="221" t="s">
        <v>137</v>
      </c>
      <c r="D227" s="221" t="s">
        <v>132</v>
      </c>
      <c r="E227" s="230" t="s">
        <v>101</v>
      </c>
      <c r="F227" s="222" t="s">
        <v>340</v>
      </c>
      <c r="G227" s="223"/>
      <c r="H227" s="223" t="s">
        <v>138</v>
      </c>
      <c r="I227" s="224" t="s">
        <v>139</v>
      </c>
      <c r="J227" s="225" t="s">
        <v>32</v>
      </c>
      <c r="K227" s="226">
        <v>2</v>
      </c>
      <c r="L227" s="227">
        <v>2</v>
      </c>
      <c r="M227" s="228" t="s">
        <v>248</v>
      </c>
      <c r="N227" s="229" t="s">
        <v>249</v>
      </c>
      <c r="O227" s="223"/>
      <c r="P227" s="227"/>
      <c r="Q227" s="187"/>
      <c r="R227" s="188"/>
      <c r="S227" s="188"/>
      <c r="T227" s="189"/>
      <c r="U227" s="190"/>
      <c r="V227" s="188"/>
      <c r="W227" s="188"/>
      <c r="X227" s="191"/>
      <c r="Y227" s="190"/>
      <c r="Z227" s="188"/>
      <c r="AA227" s="188"/>
      <c r="AB227" s="191"/>
      <c r="AC227" s="190"/>
      <c r="AD227" s="188"/>
      <c r="AE227" s="188"/>
      <c r="AF227" s="191"/>
      <c r="AG227" s="192"/>
      <c r="AH227" s="193"/>
      <c r="AI227" s="193"/>
      <c r="AJ227" s="194"/>
      <c r="AK227" s="192"/>
      <c r="AL227" s="193"/>
      <c r="AM227" s="193"/>
      <c r="AN227" s="194"/>
      <c r="AO227" s="192"/>
      <c r="AP227" s="193"/>
      <c r="AQ227" s="193"/>
      <c r="AR227" s="194"/>
      <c r="AS227" s="192"/>
      <c r="AT227" s="193"/>
      <c r="AU227" s="193" t="s">
        <v>247</v>
      </c>
      <c r="AV227" s="194"/>
      <c r="AW227" s="192"/>
      <c r="AX227" s="193"/>
      <c r="AY227" s="193"/>
      <c r="AZ227" s="194"/>
      <c r="BA227" s="190"/>
      <c r="BB227" s="188"/>
      <c r="BC227" s="188"/>
      <c r="BD227" s="191"/>
      <c r="BE227" s="190"/>
      <c r="BF227" s="188"/>
      <c r="BG227" s="188"/>
      <c r="BH227" s="191"/>
      <c r="BI227" s="190"/>
      <c r="BJ227" s="188"/>
      <c r="BK227" s="188"/>
      <c r="BL227" s="195"/>
      <c r="BM227" s="242">
        <f t="shared" si="12"/>
        <v>0</v>
      </c>
      <c r="BN227" s="245">
        <f t="shared" si="13"/>
        <v>2</v>
      </c>
      <c r="BO227" s="196" t="s">
        <v>341</v>
      </c>
      <c r="BP227" s="196"/>
    </row>
    <row r="228" spans="1:69" s="2" customFormat="1" hidden="1" x14ac:dyDescent="0.25">
      <c r="A228" s="219" t="s">
        <v>84</v>
      </c>
      <c r="B228" s="220" t="s">
        <v>86</v>
      </c>
      <c r="C228" s="221" t="s">
        <v>137</v>
      </c>
      <c r="D228" s="221" t="s">
        <v>132</v>
      </c>
      <c r="E228" s="230" t="s">
        <v>101</v>
      </c>
      <c r="F228" s="222" t="s">
        <v>340</v>
      </c>
      <c r="G228" s="223"/>
      <c r="H228" s="223" t="s">
        <v>138</v>
      </c>
      <c r="I228" s="224" t="s">
        <v>139</v>
      </c>
      <c r="J228" s="225" t="s">
        <v>166</v>
      </c>
      <c r="K228" s="226">
        <v>5</v>
      </c>
      <c r="L228" s="227">
        <v>5</v>
      </c>
      <c r="M228" s="228" t="s">
        <v>148</v>
      </c>
      <c r="N228" s="229" t="s">
        <v>249</v>
      </c>
      <c r="O228" s="223"/>
      <c r="P228" s="227"/>
      <c r="Q228" s="187"/>
      <c r="R228" s="188"/>
      <c r="S228" s="188"/>
      <c r="T228" s="189"/>
      <c r="U228" s="190"/>
      <c r="V228" s="188"/>
      <c r="W228" s="188"/>
      <c r="X228" s="191"/>
      <c r="Y228" s="190"/>
      <c r="Z228" s="188"/>
      <c r="AA228" s="188"/>
      <c r="AB228" s="191"/>
      <c r="AC228" s="190"/>
      <c r="AD228" s="188"/>
      <c r="AE228" s="188"/>
      <c r="AF228" s="191"/>
      <c r="AG228" s="192">
        <v>1</v>
      </c>
      <c r="AH228" s="193"/>
      <c r="AI228" s="193"/>
      <c r="AJ228" s="194"/>
      <c r="AK228" s="192"/>
      <c r="AL228" s="193"/>
      <c r="AM228" s="193"/>
      <c r="AN228" s="194"/>
      <c r="AO228" s="192"/>
      <c r="AP228" s="193"/>
      <c r="AQ228" s="193"/>
      <c r="AR228" s="194"/>
      <c r="AS228" s="192"/>
      <c r="AT228" s="193"/>
      <c r="AU228" s="193">
        <v>1</v>
      </c>
      <c r="AV228" s="194"/>
      <c r="AW228" s="192"/>
      <c r="AX228" s="193"/>
      <c r="AY228" s="193"/>
      <c r="AZ228" s="194"/>
      <c r="BA228" s="190"/>
      <c r="BB228" s="188"/>
      <c r="BC228" s="188"/>
      <c r="BD228" s="191"/>
      <c r="BE228" s="190"/>
      <c r="BF228" s="188"/>
      <c r="BG228" s="188"/>
      <c r="BH228" s="191"/>
      <c r="BI228" s="190"/>
      <c r="BJ228" s="188"/>
      <c r="BK228" s="188"/>
      <c r="BL228" s="195"/>
      <c r="BM228" s="242">
        <f t="shared" si="12"/>
        <v>2</v>
      </c>
      <c r="BN228" s="245">
        <f t="shared" si="13"/>
        <v>3</v>
      </c>
      <c r="BO228" s="196" t="s">
        <v>341</v>
      </c>
      <c r="BP228" s="196"/>
    </row>
    <row r="229" spans="1:69" s="2" customFormat="1" hidden="1" x14ac:dyDescent="0.25">
      <c r="A229" s="219" t="s">
        <v>84</v>
      </c>
      <c r="B229" s="220" t="s">
        <v>86</v>
      </c>
      <c r="C229" s="221" t="s">
        <v>137</v>
      </c>
      <c r="D229" s="221" t="s">
        <v>132</v>
      </c>
      <c r="E229" s="230" t="s">
        <v>101</v>
      </c>
      <c r="F229" s="222" t="s">
        <v>340</v>
      </c>
      <c r="G229" s="223"/>
      <c r="H229" s="223" t="s">
        <v>138</v>
      </c>
      <c r="I229" s="224" t="s">
        <v>139</v>
      </c>
      <c r="J229" s="225" t="s">
        <v>35</v>
      </c>
      <c r="K229" s="226">
        <v>0</v>
      </c>
      <c r="L229" s="227">
        <v>2</v>
      </c>
      <c r="M229" s="228" t="s">
        <v>338</v>
      </c>
      <c r="N229" s="229" t="s">
        <v>249</v>
      </c>
      <c r="O229" s="223"/>
      <c r="P229" s="227"/>
      <c r="Q229" s="187"/>
      <c r="R229" s="188"/>
      <c r="S229" s="188"/>
      <c r="T229" s="189"/>
      <c r="U229" s="190"/>
      <c r="V229" s="188"/>
      <c r="W229" s="188"/>
      <c r="X229" s="191"/>
      <c r="Y229" s="190"/>
      <c r="Z229" s="188"/>
      <c r="AA229" s="188"/>
      <c r="AB229" s="191"/>
      <c r="AC229" s="190"/>
      <c r="AD229" s="188"/>
      <c r="AE229" s="188"/>
      <c r="AF229" s="191"/>
      <c r="AG229" s="192">
        <v>1</v>
      </c>
      <c r="AH229" s="193"/>
      <c r="AI229" s="193"/>
      <c r="AJ229" s="194"/>
      <c r="AK229" s="192"/>
      <c r="AL229" s="193"/>
      <c r="AM229" s="193"/>
      <c r="AN229" s="194"/>
      <c r="AO229" s="192"/>
      <c r="AP229" s="193"/>
      <c r="AQ229" s="193"/>
      <c r="AR229" s="194"/>
      <c r="AS229" s="192"/>
      <c r="AT229" s="193"/>
      <c r="AU229" s="193">
        <v>1</v>
      </c>
      <c r="AV229" s="194"/>
      <c r="AW229" s="192"/>
      <c r="AX229" s="193"/>
      <c r="AY229" s="193"/>
      <c r="AZ229" s="194"/>
      <c r="BA229" s="190"/>
      <c r="BB229" s="188"/>
      <c r="BC229" s="188"/>
      <c r="BD229" s="191"/>
      <c r="BE229" s="190"/>
      <c r="BF229" s="188"/>
      <c r="BG229" s="188"/>
      <c r="BH229" s="191"/>
      <c r="BI229" s="190"/>
      <c r="BJ229" s="188"/>
      <c r="BK229" s="188"/>
      <c r="BL229" s="195"/>
      <c r="BM229" s="242">
        <f t="shared" si="12"/>
        <v>2</v>
      </c>
      <c r="BN229" s="245">
        <f t="shared" si="13"/>
        <v>0</v>
      </c>
      <c r="BO229" s="196"/>
      <c r="BP229" s="196"/>
    </row>
    <row r="230" spans="1:69" s="2" customFormat="1" hidden="1" x14ac:dyDescent="0.25">
      <c r="A230" s="219" t="s">
        <v>84</v>
      </c>
      <c r="B230" s="220" t="s">
        <v>86</v>
      </c>
      <c r="C230" s="221" t="s">
        <v>137</v>
      </c>
      <c r="D230" s="221" t="s">
        <v>132</v>
      </c>
      <c r="E230" s="230" t="s">
        <v>101</v>
      </c>
      <c r="F230" s="222" t="s">
        <v>340</v>
      </c>
      <c r="G230" s="223"/>
      <c r="H230" s="223" t="s">
        <v>138</v>
      </c>
      <c r="I230" s="224" t="s">
        <v>139</v>
      </c>
      <c r="J230" s="225" t="s">
        <v>328</v>
      </c>
      <c r="K230" s="226">
        <v>0</v>
      </c>
      <c r="L230" s="227">
        <v>2</v>
      </c>
      <c r="M230" s="228" t="s">
        <v>338</v>
      </c>
      <c r="N230" s="229" t="s">
        <v>249</v>
      </c>
      <c r="O230" s="223"/>
      <c r="P230" s="227"/>
      <c r="Q230" s="187"/>
      <c r="R230" s="188"/>
      <c r="S230" s="188"/>
      <c r="T230" s="189"/>
      <c r="U230" s="190"/>
      <c r="V230" s="188"/>
      <c r="W230" s="188"/>
      <c r="X230" s="191"/>
      <c r="Y230" s="190"/>
      <c r="Z230" s="188"/>
      <c r="AA230" s="188"/>
      <c r="AB230" s="191"/>
      <c r="AC230" s="190"/>
      <c r="AD230" s="188"/>
      <c r="AE230" s="188"/>
      <c r="AF230" s="191"/>
      <c r="AG230" s="192">
        <v>1</v>
      </c>
      <c r="AH230" s="193"/>
      <c r="AI230" s="193"/>
      <c r="AJ230" s="194"/>
      <c r="AK230" s="192"/>
      <c r="AL230" s="193"/>
      <c r="AM230" s="193"/>
      <c r="AN230" s="194"/>
      <c r="AO230" s="192"/>
      <c r="AP230" s="193"/>
      <c r="AQ230" s="193"/>
      <c r="AR230" s="194"/>
      <c r="AS230" s="192"/>
      <c r="AT230" s="193"/>
      <c r="AU230" s="193">
        <v>1</v>
      </c>
      <c r="AV230" s="194"/>
      <c r="AW230" s="192"/>
      <c r="AX230" s="193"/>
      <c r="AY230" s="193"/>
      <c r="AZ230" s="194"/>
      <c r="BA230" s="190"/>
      <c r="BB230" s="188"/>
      <c r="BC230" s="188"/>
      <c r="BD230" s="191"/>
      <c r="BE230" s="190"/>
      <c r="BF230" s="188"/>
      <c r="BG230" s="188"/>
      <c r="BH230" s="191"/>
      <c r="BI230" s="190"/>
      <c r="BJ230" s="188"/>
      <c r="BK230" s="188"/>
      <c r="BL230" s="195"/>
      <c r="BM230" s="242">
        <f t="shared" si="12"/>
        <v>2</v>
      </c>
      <c r="BN230" s="245">
        <f t="shared" si="13"/>
        <v>0</v>
      </c>
      <c r="BO230" s="196"/>
      <c r="BP230" s="196"/>
    </row>
    <row r="231" spans="1:69" s="2" customFormat="1" hidden="1" x14ac:dyDescent="0.25">
      <c r="A231" s="219" t="s">
        <v>84</v>
      </c>
      <c r="B231" s="220" t="s">
        <v>86</v>
      </c>
      <c r="C231" s="221" t="s">
        <v>137</v>
      </c>
      <c r="D231" s="221" t="s">
        <v>132</v>
      </c>
      <c r="E231" s="230" t="s">
        <v>101</v>
      </c>
      <c r="F231" s="222" t="s">
        <v>340</v>
      </c>
      <c r="G231" s="223"/>
      <c r="H231" s="223" t="s">
        <v>138</v>
      </c>
      <c r="I231" s="224" t="s">
        <v>139</v>
      </c>
      <c r="J231" s="225" t="s">
        <v>336</v>
      </c>
      <c r="K231" s="226">
        <v>0</v>
      </c>
      <c r="L231" s="227">
        <v>2</v>
      </c>
      <c r="M231" s="228" t="s">
        <v>338</v>
      </c>
      <c r="N231" s="229" t="s">
        <v>249</v>
      </c>
      <c r="O231" s="223"/>
      <c r="P231" s="227"/>
      <c r="Q231" s="187"/>
      <c r="R231" s="188"/>
      <c r="S231" s="188"/>
      <c r="T231" s="189"/>
      <c r="U231" s="190"/>
      <c r="V231" s="188"/>
      <c r="W231" s="188"/>
      <c r="X231" s="191"/>
      <c r="Y231" s="190"/>
      <c r="Z231" s="188"/>
      <c r="AA231" s="188"/>
      <c r="AB231" s="191"/>
      <c r="AC231" s="190"/>
      <c r="AD231" s="188"/>
      <c r="AE231" s="188"/>
      <c r="AF231" s="191"/>
      <c r="AG231" s="192">
        <v>1</v>
      </c>
      <c r="AH231" s="193"/>
      <c r="AI231" s="193"/>
      <c r="AJ231" s="194"/>
      <c r="AK231" s="192"/>
      <c r="AL231" s="193"/>
      <c r="AM231" s="193"/>
      <c r="AN231" s="194"/>
      <c r="AO231" s="192"/>
      <c r="AP231" s="193"/>
      <c r="AQ231" s="193"/>
      <c r="AR231" s="194"/>
      <c r="AS231" s="192"/>
      <c r="AT231" s="193"/>
      <c r="AU231" s="193">
        <v>1</v>
      </c>
      <c r="AV231" s="194"/>
      <c r="AW231" s="192"/>
      <c r="AX231" s="193"/>
      <c r="AY231" s="193"/>
      <c r="AZ231" s="194"/>
      <c r="BA231" s="190"/>
      <c r="BB231" s="188"/>
      <c r="BC231" s="188"/>
      <c r="BD231" s="191"/>
      <c r="BE231" s="190"/>
      <c r="BF231" s="188"/>
      <c r="BG231" s="188"/>
      <c r="BH231" s="191"/>
      <c r="BI231" s="190"/>
      <c r="BJ231" s="188"/>
      <c r="BK231" s="188"/>
      <c r="BL231" s="195"/>
      <c r="BM231" s="242">
        <f t="shared" si="12"/>
        <v>2</v>
      </c>
      <c r="BN231" s="245">
        <f t="shared" si="13"/>
        <v>0</v>
      </c>
      <c r="BO231" s="196"/>
      <c r="BP231" s="196"/>
    </row>
    <row r="232" spans="1:69" s="2" customFormat="1" hidden="1" x14ac:dyDescent="0.25">
      <c r="A232" s="219" t="s">
        <v>84</v>
      </c>
      <c r="B232" s="220" t="s">
        <v>86</v>
      </c>
      <c r="C232" s="221" t="s">
        <v>137</v>
      </c>
      <c r="D232" s="221" t="s">
        <v>132</v>
      </c>
      <c r="E232" s="230" t="s">
        <v>101</v>
      </c>
      <c r="F232" s="222" t="s">
        <v>340</v>
      </c>
      <c r="G232" s="223"/>
      <c r="H232" s="223" t="s">
        <v>138</v>
      </c>
      <c r="I232" s="224" t="s">
        <v>139</v>
      </c>
      <c r="J232" s="225" t="s">
        <v>250</v>
      </c>
      <c r="K232" s="226">
        <v>6</v>
      </c>
      <c r="L232" s="227">
        <v>6</v>
      </c>
      <c r="M232" s="228" t="s">
        <v>251</v>
      </c>
      <c r="N232" s="229" t="s">
        <v>249</v>
      </c>
      <c r="O232" s="223" t="s">
        <v>252</v>
      </c>
      <c r="P232" s="227"/>
      <c r="Q232" s="187"/>
      <c r="R232" s="188"/>
      <c r="S232" s="188"/>
      <c r="T232" s="189"/>
      <c r="U232" s="190"/>
      <c r="V232" s="188"/>
      <c r="W232" s="188"/>
      <c r="X232" s="191"/>
      <c r="Y232" s="190"/>
      <c r="Z232" s="188"/>
      <c r="AA232" s="188"/>
      <c r="AB232" s="191"/>
      <c r="AC232" s="190"/>
      <c r="AD232" s="188"/>
      <c r="AE232" s="188"/>
      <c r="AF232" s="191"/>
      <c r="AG232" s="192">
        <v>6</v>
      </c>
      <c r="AH232" s="193"/>
      <c r="AI232" s="193"/>
      <c r="AJ232" s="194"/>
      <c r="AK232" s="192"/>
      <c r="AL232" s="193"/>
      <c r="AM232" s="193"/>
      <c r="AN232" s="194"/>
      <c r="AO232" s="192"/>
      <c r="AP232" s="193"/>
      <c r="AQ232" s="193"/>
      <c r="AR232" s="194"/>
      <c r="AS232" s="192"/>
      <c r="AT232" s="193"/>
      <c r="AU232" s="193" t="s">
        <v>247</v>
      </c>
      <c r="AV232" s="194"/>
      <c r="AW232" s="192"/>
      <c r="AX232" s="193"/>
      <c r="AY232" s="193"/>
      <c r="AZ232" s="194"/>
      <c r="BA232" s="190"/>
      <c r="BB232" s="188"/>
      <c r="BC232" s="188"/>
      <c r="BD232" s="191"/>
      <c r="BE232" s="190"/>
      <c r="BF232" s="188"/>
      <c r="BG232" s="188"/>
      <c r="BH232" s="191"/>
      <c r="BI232" s="190"/>
      <c r="BJ232" s="188"/>
      <c r="BK232" s="188"/>
      <c r="BL232" s="195"/>
      <c r="BM232" s="242">
        <f t="shared" si="12"/>
        <v>6</v>
      </c>
      <c r="BN232" s="245">
        <f t="shared" si="13"/>
        <v>0</v>
      </c>
      <c r="BO232" s="196" t="s">
        <v>341</v>
      </c>
      <c r="BP232" s="196"/>
    </row>
    <row r="233" spans="1:69" s="2" customFormat="1" hidden="1" x14ac:dyDescent="0.25">
      <c r="A233" s="219" t="s">
        <v>82</v>
      </c>
      <c r="B233" s="220" t="s">
        <v>91</v>
      </c>
      <c r="C233" s="221" t="s">
        <v>373</v>
      </c>
      <c r="D233" s="221" t="s">
        <v>96</v>
      </c>
      <c r="E233" s="230" t="s">
        <v>101</v>
      </c>
      <c r="F233" s="222" t="s">
        <v>372</v>
      </c>
      <c r="G233" s="223"/>
      <c r="H233" s="223" t="s">
        <v>140</v>
      </c>
      <c r="I233" s="224" t="s">
        <v>139</v>
      </c>
      <c r="J233" s="225" t="s">
        <v>33</v>
      </c>
      <c r="K233" s="226">
        <v>1</v>
      </c>
      <c r="L233" s="227">
        <v>1</v>
      </c>
      <c r="M233" s="228" t="s">
        <v>147</v>
      </c>
      <c r="N233" s="229" t="s">
        <v>249</v>
      </c>
      <c r="O233" s="223"/>
      <c r="P233" s="227"/>
      <c r="Q233" s="187"/>
      <c r="R233" s="188"/>
      <c r="S233" s="188"/>
      <c r="T233" s="189"/>
      <c r="U233" s="190"/>
      <c r="V233" s="188"/>
      <c r="W233" s="188"/>
      <c r="X233" s="191"/>
      <c r="Y233" s="190"/>
      <c r="Z233" s="188"/>
      <c r="AA233" s="188"/>
      <c r="AB233" s="191"/>
      <c r="AC233" s="190"/>
      <c r="AD233" s="188"/>
      <c r="AE233" s="188"/>
      <c r="AF233" s="191"/>
      <c r="AG233" s="192"/>
      <c r="AH233" s="193"/>
      <c r="AI233" s="193"/>
      <c r="AJ233" s="194"/>
      <c r="AK233" s="192"/>
      <c r="AL233" s="193"/>
      <c r="AM233" s="193"/>
      <c r="AN233" s="194"/>
      <c r="AO233" s="192"/>
      <c r="AP233" s="193"/>
      <c r="AQ233" s="193"/>
      <c r="AR233" s="194"/>
      <c r="AS233" s="192"/>
      <c r="AT233" s="193"/>
      <c r="AU233" s="193"/>
      <c r="AV233" s="194"/>
      <c r="AW233" s="192"/>
      <c r="AX233" s="193"/>
      <c r="AY233" s="193"/>
      <c r="AZ233" s="194"/>
      <c r="BA233" s="190"/>
      <c r="BB233" s="188"/>
      <c r="BC233" s="188"/>
      <c r="BD233" s="191">
        <v>1</v>
      </c>
      <c r="BE233" s="190"/>
      <c r="BF233" s="188"/>
      <c r="BG233" s="188"/>
      <c r="BH233" s="191"/>
      <c r="BI233" s="190"/>
      <c r="BJ233" s="188"/>
      <c r="BK233" s="188"/>
      <c r="BL233" s="195"/>
      <c r="BM233" s="242">
        <f t="shared" si="12"/>
        <v>1</v>
      </c>
      <c r="BN233" s="245">
        <f t="shared" si="13"/>
        <v>0</v>
      </c>
      <c r="BO233" s="196"/>
      <c r="BP233" s="196"/>
    </row>
    <row r="234" spans="1:69" s="2" customFormat="1" hidden="1" x14ac:dyDescent="0.25">
      <c r="A234" s="219" t="s">
        <v>82</v>
      </c>
      <c r="B234" s="220" t="s">
        <v>91</v>
      </c>
      <c r="C234" s="221" t="s">
        <v>373</v>
      </c>
      <c r="D234" s="221" t="s">
        <v>96</v>
      </c>
      <c r="E234" s="230" t="s">
        <v>101</v>
      </c>
      <c r="F234" s="222" t="s">
        <v>372</v>
      </c>
      <c r="G234" s="223"/>
      <c r="H234" s="223" t="s">
        <v>140</v>
      </c>
      <c r="I234" s="224" t="s">
        <v>139</v>
      </c>
      <c r="J234" s="225" t="s">
        <v>39</v>
      </c>
      <c r="K234" s="226">
        <v>1</v>
      </c>
      <c r="L234" s="227">
        <v>1</v>
      </c>
      <c r="M234" s="228" t="s">
        <v>151</v>
      </c>
      <c r="N234" s="229" t="s">
        <v>249</v>
      </c>
      <c r="O234" s="223"/>
      <c r="P234" s="227"/>
      <c r="Q234" s="187"/>
      <c r="R234" s="188"/>
      <c r="S234" s="188"/>
      <c r="T234" s="189"/>
      <c r="U234" s="190"/>
      <c r="V234" s="188"/>
      <c r="W234" s="188"/>
      <c r="X234" s="191"/>
      <c r="Y234" s="190"/>
      <c r="Z234" s="188"/>
      <c r="AA234" s="188"/>
      <c r="AB234" s="191"/>
      <c r="AC234" s="190"/>
      <c r="AD234" s="188"/>
      <c r="AE234" s="188"/>
      <c r="AF234" s="191"/>
      <c r="AG234" s="192"/>
      <c r="AH234" s="193"/>
      <c r="AI234" s="193"/>
      <c r="AJ234" s="194"/>
      <c r="AK234" s="192"/>
      <c r="AL234" s="193"/>
      <c r="AM234" s="193"/>
      <c r="AN234" s="194"/>
      <c r="AO234" s="192"/>
      <c r="AP234" s="193"/>
      <c r="AQ234" s="193"/>
      <c r="AR234" s="194"/>
      <c r="AS234" s="192"/>
      <c r="AT234" s="193"/>
      <c r="AU234" s="193"/>
      <c r="AV234" s="194"/>
      <c r="AW234" s="192"/>
      <c r="AX234" s="193"/>
      <c r="AY234" s="193"/>
      <c r="AZ234" s="194"/>
      <c r="BA234" s="190"/>
      <c r="BB234" s="188"/>
      <c r="BC234" s="188"/>
      <c r="BD234" s="191">
        <v>1</v>
      </c>
      <c r="BE234" s="190"/>
      <c r="BF234" s="188"/>
      <c r="BG234" s="188"/>
      <c r="BH234" s="191"/>
      <c r="BI234" s="190"/>
      <c r="BJ234" s="188"/>
      <c r="BK234" s="188"/>
      <c r="BL234" s="195"/>
      <c r="BM234" s="242">
        <f t="shared" si="12"/>
        <v>1</v>
      </c>
      <c r="BN234" s="245">
        <f t="shared" si="13"/>
        <v>0</v>
      </c>
      <c r="BO234" s="196"/>
      <c r="BP234" s="196"/>
    </row>
    <row r="235" spans="1:69" s="2" customFormat="1" hidden="1" x14ac:dyDescent="0.25">
      <c r="A235" s="219" t="s">
        <v>82</v>
      </c>
      <c r="B235" s="220" t="s">
        <v>91</v>
      </c>
      <c r="C235" s="221" t="s">
        <v>373</v>
      </c>
      <c r="D235" s="221" t="s">
        <v>96</v>
      </c>
      <c r="E235" s="230" t="s">
        <v>101</v>
      </c>
      <c r="F235" s="222" t="s">
        <v>372</v>
      </c>
      <c r="G235" s="223"/>
      <c r="H235" s="223" t="s">
        <v>140</v>
      </c>
      <c r="I235" s="224" t="s">
        <v>139</v>
      </c>
      <c r="J235" s="225" t="s">
        <v>166</v>
      </c>
      <c r="K235" s="226">
        <v>1</v>
      </c>
      <c r="L235" s="227">
        <v>1</v>
      </c>
      <c r="M235" s="228" t="s">
        <v>147</v>
      </c>
      <c r="N235" s="229" t="s">
        <v>249</v>
      </c>
      <c r="O235" s="223"/>
      <c r="P235" s="227"/>
      <c r="Q235" s="187"/>
      <c r="R235" s="188"/>
      <c r="S235" s="188"/>
      <c r="T235" s="189"/>
      <c r="U235" s="190"/>
      <c r="V235" s="188"/>
      <c r="W235" s="188"/>
      <c r="X235" s="191"/>
      <c r="Y235" s="190"/>
      <c r="Z235" s="188"/>
      <c r="AA235" s="188"/>
      <c r="AB235" s="191"/>
      <c r="AC235" s="190"/>
      <c r="AD235" s="188"/>
      <c r="AE235" s="188"/>
      <c r="AF235" s="191"/>
      <c r="AG235" s="192"/>
      <c r="AH235" s="193"/>
      <c r="AI235" s="193"/>
      <c r="AJ235" s="194"/>
      <c r="AK235" s="192"/>
      <c r="AL235" s="193"/>
      <c r="AM235" s="193"/>
      <c r="AN235" s="194"/>
      <c r="AO235" s="192"/>
      <c r="AP235" s="193"/>
      <c r="AQ235" s="193"/>
      <c r="AR235" s="194"/>
      <c r="AS235" s="192"/>
      <c r="AT235" s="193"/>
      <c r="AU235" s="193"/>
      <c r="AV235" s="194"/>
      <c r="AW235" s="192"/>
      <c r="AX235" s="193"/>
      <c r="AY235" s="193"/>
      <c r="AZ235" s="194"/>
      <c r="BA235" s="190"/>
      <c r="BB235" s="188"/>
      <c r="BC235" s="188"/>
      <c r="BD235" s="191">
        <v>1</v>
      </c>
      <c r="BE235" s="190"/>
      <c r="BF235" s="188"/>
      <c r="BG235" s="188"/>
      <c r="BH235" s="191"/>
      <c r="BI235" s="190"/>
      <c r="BJ235" s="188"/>
      <c r="BK235" s="188"/>
      <c r="BL235" s="195"/>
      <c r="BM235" s="242">
        <f t="shared" si="12"/>
        <v>1</v>
      </c>
      <c r="BN235" s="245">
        <f t="shared" si="13"/>
        <v>0</v>
      </c>
      <c r="BO235" s="196"/>
      <c r="BP235" s="196"/>
    </row>
    <row r="236" spans="1:69" s="2" customFormat="1" hidden="1" x14ac:dyDescent="0.25">
      <c r="A236" s="219" t="s">
        <v>82</v>
      </c>
      <c r="B236" s="220" t="s">
        <v>91</v>
      </c>
      <c r="C236" s="221" t="s">
        <v>373</v>
      </c>
      <c r="D236" s="221" t="s">
        <v>96</v>
      </c>
      <c r="E236" s="230" t="s">
        <v>101</v>
      </c>
      <c r="F236" s="222" t="s">
        <v>372</v>
      </c>
      <c r="G236" s="223"/>
      <c r="H236" s="223" t="s">
        <v>140</v>
      </c>
      <c r="I236" s="224" t="s">
        <v>139</v>
      </c>
      <c r="J236" s="225" t="s">
        <v>250</v>
      </c>
      <c r="K236" s="226">
        <v>4</v>
      </c>
      <c r="L236" s="227">
        <v>4</v>
      </c>
      <c r="M236" s="228" t="s">
        <v>253</v>
      </c>
      <c r="N236" s="229" t="s">
        <v>249</v>
      </c>
      <c r="O236" s="223" t="s">
        <v>254</v>
      </c>
      <c r="P236" s="227"/>
      <c r="Q236" s="187"/>
      <c r="R236" s="188"/>
      <c r="S236" s="188"/>
      <c r="T236" s="189"/>
      <c r="U236" s="190"/>
      <c r="V236" s="188"/>
      <c r="W236" s="188"/>
      <c r="X236" s="191"/>
      <c r="Y236" s="190"/>
      <c r="Z236" s="188"/>
      <c r="AA236" s="188"/>
      <c r="AB236" s="191"/>
      <c r="AC236" s="190"/>
      <c r="AD236" s="188"/>
      <c r="AE236" s="188"/>
      <c r="AF236" s="191"/>
      <c r="AG236" s="192"/>
      <c r="AH236" s="193"/>
      <c r="AI236" s="193"/>
      <c r="AJ236" s="194"/>
      <c r="AK236" s="192"/>
      <c r="AL236" s="193"/>
      <c r="AM236" s="193"/>
      <c r="AN236" s="194"/>
      <c r="AO236" s="192"/>
      <c r="AP236" s="193"/>
      <c r="AQ236" s="193"/>
      <c r="AR236" s="194"/>
      <c r="AS236" s="192"/>
      <c r="AT236" s="193"/>
      <c r="AU236" s="193"/>
      <c r="AV236" s="194"/>
      <c r="AW236" s="192"/>
      <c r="AX236" s="193"/>
      <c r="AY236" s="193"/>
      <c r="AZ236" s="194"/>
      <c r="BA236" s="190"/>
      <c r="BB236" s="188"/>
      <c r="BC236" s="188"/>
      <c r="BD236" s="191">
        <v>4</v>
      </c>
      <c r="BE236" s="190"/>
      <c r="BF236" s="188"/>
      <c r="BG236" s="188"/>
      <c r="BH236" s="191"/>
      <c r="BI236" s="190"/>
      <c r="BJ236" s="188"/>
      <c r="BK236" s="188"/>
      <c r="BL236" s="195"/>
      <c r="BM236" s="242">
        <f t="shared" si="12"/>
        <v>4</v>
      </c>
      <c r="BN236" s="245">
        <f t="shared" si="13"/>
        <v>0</v>
      </c>
      <c r="BO236" s="196"/>
      <c r="BP236" s="196"/>
    </row>
    <row r="237" spans="1:69" s="2" customFormat="1" hidden="1" x14ac:dyDescent="0.25">
      <c r="A237" s="219" t="s">
        <v>82</v>
      </c>
      <c r="B237" s="220" t="s">
        <v>91</v>
      </c>
      <c r="C237" s="221" t="s">
        <v>350</v>
      </c>
      <c r="D237" s="221" t="s">
        <v>96</v>
      </c>
      <c r="E237" s="230" t="s">
        <v>101</v>
      </c>
      <c r="F237" s="222">
        <v>852</v>
      </c>
      <c r="G237" s="223"/>
      <c r="H237" s="223" t="s">
        <v>138</v>
      </c>
      <c r="I237" s="224" t="s">
        <v>139</v>
      </c>
      <c r="J237" s="225" t="s">
        <v>33</v>
      </c>
      <c r="K237" s="226">
        <v>1</v>
      </c>
      <c r="L237" s="227">
        <v>1</v>
      </c>
      <c r="M237" s="228" t="s">
        <v>147</v>
      </c>
      <c r="N237" s="229">
        <v>1</v>
      </c>
      <c r="O237" s="223"/>
      <c r="P237" s="227"/>
      <c r="Q237" s="187"/>
      <c r="R237" s="188"/>
      <c r="S237" s="188"/>
      <c r="T237" s="189"/>
      <c r="U237" s="190"/>
      <c r="V237" s="188"/>
      <c r="W237" s="188"/>
      <c r="X237" s="191"/>
      <c r="Y237" s="190"/>
      <c r="Z237" s="188"/>
      <c r="AA237" s="188"/>
      <c r="AB237" s="191"/>
      <c r="AC237" s="190"/>
      <c r="AD237" s="188"/>
      <c r="AE237" s="188"/>
      <c r="AF237" s="191"/>
      <c r="AG237" s="192"/>
      <c r="AH237" s="193"/>
      <c r="AI237" s="193"/>
      <c r="AJ237" s="194"/>
      <c r="AK237" s="192">
        <v>1</v>
      </c>
      <c r="AL237" s="193"/>
      <c r="AM237" s="193"/>
      <c r="AN237" s="194"/>
      <c r="AO237" s="192"/>
      <c r="AP237" s="193"/>
      <c r="AQ237" s="193"/>
      <c r="AR237" s="194"/>
      <c r="AS237" s="192"/>
      <c r="AT237" s="193"/>
      <c r="AU237" s="193"/>
      <c r="AV237" s="194"/>
      <c r="AW237" s="192"/>
      <c r="AX237" s="193"/>
      <c r="AY237" s="193"/>
      <c r="AZ237" s="194"/>
      <c r="BA237" s="190"/>
      <c r="BB237" s="188"/>
      <c r="BC237" s="188"/>
      <c r="BD237" s="191"/>
      <c r="BE237" s="190"/>
      <c r="BF237" s="188"/>
      <c r="BG237" s="188"/>
      <c r="BH237" s="191"/>
      <c r="BI237" s="190"/>
      <c r="BJ237" s="188"/>
      <c r="BK237" s="188"/>
      <c r="BL237" s="195"/>
      <c r="BM237" s="242">
        <f t="shared" si="12"/>
        <v>1</v>
      </c>
      <c r="BN237" s="245">
        <f t="shared" si="13"/>
        <v>0</v>
      </c>
      <c r="BO237" s="196"/>
      <c r="BP237" s="196"/>
      <c r="BQ237" s="2" t="s">
        <v>348</v>
      </c>
    </row>
    <row r="238" spans="1:69" s="2" customFormat="1" hidden="1" x14ac:dyDescent="0.25">
      <c r="A238" s="219" t="s">
        <v>82</v>
      </c>
      <c r="B238" s="220" t="s">
        <v>91</v>
      </c>
      <c r="C238" s="221" t="s">
        <v>350</v>
      </c>
      <c r="D238" s="221" t="s">
        <v>96</v>
      </c>
      <c r="E238" s="230" t="s">
        <v>101</v>
      </c>
      <c r="F238" s="222">
        <v>852</v>
      </c>
      <c r="G238" s="223"/>
      <c r="H238" s="223" t="s">
        <v>138</v>
      </c>
      <c r="I238" s="224" t="s">
        <v>139</v>
      </c>
      <c r="J238" s="225" t="s">
        <v>166</v>
      </c>
      <c r="K238" s="226">
        <v>1</v>
      </c>
      <c r="L238" s="227">
        <v>1</v>
      </c>
      <c r="M238" s="228" t="s">
        <v>147</v>
      </c>
      <c r="N238" s="229">
        <v>1</v>
      </c>
      <c r="O238" s="223"/>
      <c r="P238" s="227"/>
      <c r="Q238" s="187"/>
      <c r="R238" s="188"/>
      <c r="S238" s="188"/>
      <c r="T238" s="189"/>
      <c r="U238" s="190"/>
      <c r="V238" s="188"/>
      <c r="W238" s="188"/>
      <c r="X238" s="191"/>
      <c r="Y238" s="190"/>
      <c r="Z238" s="188"/>
      <c r="AA238" s="188"/>
      <c r="AB238" s="191"/>
      <c r="AC238" s="190"/>
      <c r="AD238" s="188"/>
      <c r="AE238" s="188"/>
      <c r="AF238" s="191"/>
      <c r="AG238" s="192"/>
      <c r="AH238" s="193"/>
      <c r="AI238" s="193"/>
      <c r="AJ238" s="194"/>
      <c r="AK238" s="192">
        <v>1</v>
      </c>
      <c r="AL238" s="193"/>
      <c r="AM238" s="193"/>
      <c r="AN238" s="194"/>
      <c r="AO238" s="192"/>
      <c r="AP238" s="193"/>
      <c r="AQ238" s="193"/>
      <c r="AR238" s="194"/>
      <c r="AS238" s="192"/>
      <c r="AT238" s="193"/>
      <c r="AU238" s="193"/>
      <c r="AV238" s="194"/>
      <c r="AW238" s="192"/>
      <c r="AX238" s="193"/>
      <c r="AY238" s="193"/>
      <c r="AZ238" s="194"/>
      <c r="BA238" s="190"/>
      <c r="BB238" s="188"/>
      <c r="BC238" s="188"/>
      <c r="BD238" s="191"/>
      <c r="BE238" s="190"/>
      <c r="BF238" s="188"/>
      <c r="BG238" s="188"/>
      <c r="BH238" s="191"/>
      <c r="BI238" s="190"/>
      <c r="BJ238" s="188"/>
      <c r="BK238" s="188"/>
      <c r="BL238" s="195"/>
      <c r="BM238" s="242">
        <f t="shared" si="12"/>
        <v>1</v>
      </c>
      <c r="BN238" s="245">
        <f t="shared" si="13"/>
        <v>0</v>
      </c>
      <c r="BO238" s="196"/>
      <c r="BP238" s="196"/>
      <c r="BQ238" s="2" t="s">
        <v>348</v>
      </c>
    </row>
    <row r="239" spans="1:69" s="2" customFormat="1" hidden="1" x14ac:dyDescent="0.25">
      <c r="A239" s="219" t="s">
        <v>82</v>
      </c>
      <c r="B239" s="220" t="s">
        <v>91</v>
      </c>
      <c r="C239" s="221" t="s">
        <v>350</v>
      </c>
      <c r="D239" s="221" t="s">
        <v>96</v>
      </c>
      <c r="E239" s="230" t="s">
        <v>101</v>
      </c>
      <c r="F239" s="222">
        <v>852</v>
      </c>
      <c r="G239" s="223"/>
      <c r="H239" s="223" t="s">
        <v>138</v>
      </c>
      <c r="I239" s="224" t="s">
        <v>139</v>
      </c>
      <c r="J239" s="225" t="s">
        <v>31</v>
      </c>
      <c r="K239" s="226">
        <v>1</v>
      </c>
      <c r="L239" s="227">
        <v>1</v>
      </c>
      <c r="M239" s="228" t="s">
        <v>147</v>
      </c>
      <c r="N239" s="229">
        <v>1</v>
      </c>
      <c r="O239" s="223"/>
      <c r="P239" s="227"/>
      <c r="Q239" s="187"/>
      <c r="R239" s="188"/>
      <c r="S239" s="188"/>
      <c r="T239" s="189"/>
      <c r="U239" s="190"/>
      <c r="V239" s="188"/>
      <c r="W239" s="188"/>
      <c r="X239" s="191"/>
      <c r="Y239" s="190"/>
      <c r="Z239" s="188"/>
      <c r="AA239" s="188"/>
      <c r="AB239" s="191"/>
      <c r="AC239" s="190"/>
      <c r="AD239" s="188"/>
      <c r="AE239" s="188"/>
      <c r="AF239" s="191"/>
      <c r="AG239" s="192"/>
      <c r="AH239" s="193"/>
      <c r="AI239" s="193"/>
      <c r="AJ239" s="194"/>
      <c r="AK239" s="192">
        <v>1</v>
      </c>
      <c r="AL239" s="193"/>
      <c r="AM239" s="193"/>
      <c r="AN239" s="194"/>
      <c r="AO239" s="192"/>
      <c r="AP239" s="193"/>
      <c r="AQ239" s="193"/>
      <c r="AR239" s="194"/>
      <c r="AS239" s="192"/>
      <c r="AT239" s="193"/>
      <c r="AU239" s="193"/>
      <c r="AV239" s="194"/>
      <c r="AW239" s="192"/>
      <c r="AX239" s="193"/>
      <c r="AY239" s="193"/>
      <c r="AZ239" s="194"/>
      <c r="BA239" s="190"/>
      <c r="BB239" s="188"/>
      <c r="BC239" s="188"/>
      <c r="BD239" s="191"/>
      <c r="BE239" s="190"/>
      <c r="BF239" s="188"/>
      <c r="BG239" s="188"/>
      <c r="BH239" s="191"/>
      <c r="BI239" s="190"/>
      <c r="BJ239" s="188"/>
      <c r="BK239" s="188"/>
      <c r="BL239" s="195"/>
      <c r="BM239" s="242">
        <f t="shared" si="12"/>
        <v>1</v>
      </c>
      <c r="BN239" s="245">
        <f t="shared" si="13"/>
        <v>0</v>
      </c>
      <c r="BO239" s="196"/>
      <c r="BP239" s="196"/>
      <c r="BQ239" s="2" t="s">
        <v>348</v>
      </c>
    </row>
    <row r="240" spans="1:69" s="2" customFormat="1" hidden="1" x14ac:dyDescent="0.25">
      <c r="A240" s="219" t="s">
        <v>82</v>
      </c>
      <c r="B240" s="220" t="s">
        <v>91</v>
      </c>
      <c r="C240" s="221" t="s">
        <v>350</v>
      </c>
      <c r="D240" s="221" t="s">
        <v>96</v>
      </c>
      <c r="E240" s="230" t="s">
        <v>101</v>
      </c>
      <c r="F240" s="222">
        <v>852</v>
      </c>
      <c r="G240" s="223"/>
      <c r="H240" s="223" t="s">
        <v>138</v>
      </c>
      <c r="I240" s="224" t="s">
        <v>139</v>
      </c>
      <c r="J240" s="225" t="s">
        <v>32</v>
      </c>
      <c r="K240" s="226">
        <v>1</v>
      </c>
      <c r="L240" s="227">
        <v>1</v>
      </c>
      <c r="M240" s="228" t="s">
        <v>147</v>
      </c>
      <c r="N240" s="229">
        <v>1</v>
      </c>
      <c r="O240" s="223"/>
      <c r="P240" s="227"/>
      <c r="Q240" s="187"/>
      <c r="R240" s="188"/>
      <c r="S240" s="188"/>
      <c r="T240" s="189"/>
      <c r="U240" s="190"/>
      <c r="V240" s="188"/>
      <c r="W240" s="188"/>
      <c r="X240" s="191"/>
      <c r="Y240" s="190"/>
      <c r="Z240" s="188"/>
      <c r="AA240" s="188"/>
      <c r="AB240" s="191"/>
      <c r="AC240" s="190"/>
      <c r="AD240" s="188"/>
      <c r="AE240" s="188"/>
      <c r="AF240" s="191"/>
      <c r="AG240" s="192"/>
      <c r="AH240" s="193"/>
      <c r="AI240" s="193"/>
      <c r="AJ240" s="194"/>
      <c r="AK240" s="192">
        <v>1</v>
      </c>
      <c r="AL240" s="193"/>
      <c r="AM240" s="193"/>
      <c r="AN240" s="194"/>
      <c r="AO240" s="192"/>
      <c r="AP240" s="193"/>
      <c r="AQ240" s="193"/>
      <c r="AR240" s="194"/>
      <c r="AS240" s="192"/>
      <c r="AT240" s="193"/>
      <c r="AU240" s="193"/>
      <c r="AV240" s="194"/>
      <c r="AW240" s="192"/>
      <c r="AX240" s="193"/>
      <c r="AY240" s="193"/>
      <c r="AZ240" s="194"/>
      <c r="BA240" s="190"/>
      <c r="BB240" s="188"/>
      <c r="BC240" s="188"/>
      <c r="BD240" s="191"/>
      <c r="BE240" s="190"/>
      <c r="BF240" s="188"/>
      <c r="BG240" s="188"/>
      <c r="BH240" s="191"/>
      <c r="BI240" s="190"/>
      <c r="BJ240" s="188"/>
      <c r="BK240" s="188"/>
      <c r="BL240" s="195"/>
      <c r="BM240" s="242">
        <f t="shared" si="12"/>
        <v>1</v>
      </c>
      <c r="BN240" s="245">
        <f t="shared" si="13"/>
        <v>0</v>
      </c>
      <c r="BO240" s="196"/>
      <c r="BP240" s="196"/>
      <c r="BQ240" s="2" t="s">
        <v>348</v>
      </c>
    </row>
    <row r="241" spans="1:69" s="2" customFormat="1" hidden="1" x14ac:dyDescent="0.25">
      <c r="A241" s="219" t="s">
        <v>82</v>
      </c>
      <c r="B241" s="220" t="s">
        <v>91</v>
      </c>
      <c r="C241" s="221" t="s">
        <v>352</v>
      </c>
      <c r="D241" s="221" t="s">
        <v>96</v>
      </c>
      <c r="E241" s="230" t="s">
        <v>101</v>
      </c>
      <c r="F241" s="222" t="s">
        <v>353</v>
      </c>
      <c r="G241" s="223"/>
      <c r="H241" s="223" t="s">
        <v>138</v>
      </c>
      <c r="I241" s="224" t="s">
        <v>139</v>
      </c>
      <c r="J241" s="225" t="s">
        <v>33</v>
      </c>
      <c r="K241" s="226">
        <v>0</v>
      </c>
      <c r="L241" s="227">
        <v>1</v>
      </c>
      <c r="M241" s="228" t="s">
        <v>147</v>
      </c>
      <c r="N241" s="229">
        <v>1</v>
      </c>
      <c r="O241" s="223"/>
      <c r="P241" s="227"/>
      <c r="Q241" s="187"/>
      <c r="R241" s="188"/>
      <c r="S241" s="188"/>
      <c r="T241" s="189"/>
      <c r="U241" s="190"/>
      <c r="V241" s="188"/>
      <c r="W241" s="188"/>
      <c r="X241" s="191"/>
      <c r="Y241" s="190"/>
      <c r="Z241" s="188"/>
      <c r="AA241" s="188"/>
      <c r="AB241" s="191"/>
      <c r="AC241" s="190"/>
      <c r="AD241" s="188"/>
      <c r="AE241" s="188"/>
      <c r="AF241" s="191"/>
      <c r="AG241" s="192"/>
      <c r="AH241" s="193"/>
      <c r="AI241" s="193"/>
      <c r="AJ241" s="194"/>
      <c r="AK241" s="192"/>
      <c r="AL241" s="193">
        <v>1</v>
      </c>
      <c r="AM241" s="193"/>
      <c r="AN241" s="194"/>
      <c r="AO241" s="192"/>
      <c r="AP241" s="193"/>
      <c r="AQ241" s="193"/>
      <c r="AR241" s="194"/>
      <c r="AS241" s="192"/>
      <c r="AT241" s="193"/>
      <c r="AU241" s="193"/>
      <c r="AV241" s="194"/>
      <c r="AW241" s="192"/>
      <c r="AX241" s="193"/>
      <c r="AY241" s="193"/>
      <c r="AZ241" s="194"/>
      <c r="BA241" s="190"/>
      <c r="BB241" s="188"/>
      <c r="BC241" s="188"/>
      <c r="BD241" s="191"/>
      <c r="BE241" s="190"/>
      <c r="BF241" s="188"/>
      <c r="BG241" s="188"/>
      <c r="BH241" s="191"/>
      <c r="BI241" s="190"/>
      <c r="BJ241" s="188"/>
      <c r="BK241" s="188"/>
      <c r="BL241" s="195"/>
      <c r="BM241" s="242">
        <f t="shared" si="12"/>
        <v>1</v>
      </c>
      <c r="BN241" s="245">
        <f t="shared" si="13"/>
        <v>0</v>
      </c>
      <c r="BO241" s="196"/>
      <c r="BP241" s="196"/>
      <c r="BQ241" s="2" t="s">
        <v>348</v>
      </c>
    </row>
    <row r="242" spans="1:69" s="2" customFormat="1" hidden="1" x14ac:dyDescent="0.25">
      <c r="A242" s="219" t="s">
        <v>82</v>
      </c>
      <c r="B242" s="220" t="s">
        <v>91</v>
      </c>
      <c r="C242" s="221" t="s">
        <v>352</v>
      </c>
      <c r="D242" s="221" t="s">
        <v>96</v>
      </c>
      <c r="E242" s="230" t="s">
        <v>101</v>
      </c>
      <c r="F242" s="222" t="s">
        <v>353</v>
      </c>
      <c r="G242" s="223"/>
      <c r="H242" s="223" t="s">
        <v>138</v>
      </c>
      <c r="I242" s="224" t="s">
        <v>139</v>
      </c>
      <c r="J242" s="225" t="s">
        <v>166</v>
      </c>
      <c r="K242" s="226">
        <v>0</v>
      </c>
      <c r="L242" s="227">
        <v>1</v>
      </c>
      <c r="M242" s="228" t="s">
        <v>147</v>
      </c>
      <c r="N242" s="229">
        <v>1</v>
      </c>
      <c r="O242" s="223"/>
      <c r="P242" s="227"/>
      <c r="Q242" s="187"/>
      <c r="R242" s="188"/>
      <c r="S242" s="188"/>
      <c r="T242" s="189"/>
      <c r="U242" s="190"/>
      <c r="V242" s="188"/>
      <c r="W242" s="188"/>
      <c r="X242" s="191"/>
      <c r="Y242" s="190"/>
      <c r="Z242" s="188"/>
      <c r="AA242" s="188"/>
      <c r="AB242" s="191"/>
      <c r="AC242" s="190"/>
      <c r="AD242" s="188"/>
      <c r="AE242" s="188"/>
      <c r="AF242" s="191"/>
      <c r="AG242" s="192"/>
      <c r="AH242" s="193"/>
      <c r="AI242" s="193"/>
      <c r="AJ242" s="194"/>
      <c r="AK242" s="192"/>
      <c r="AL242" s="193">
        <v>1</v>
      </c>
      <c r="AM242" s="193"/>
      <c r="AN242" s="194"/>
      <c r="AO242" s="192"/>
      <c r="AP242" s="193"/>
      <c r="AQ242" s="193"/>
      <c r="AR242" s="194"/>
      <c r="AS242" s="192"/>
      <c r="AT242" s="193"/>
      <c r="AU242" s="193"/>
      <c r="AV242" s="194"/>
      <c r="AW242" s="192"/>
      <c r="AX242" s="193"/>
      <c r="AY242" s="193"/>
      <c r="AZ242" s="194"/>
      <c r="BA242" s="190"/>
      <c r="BB242" s="188"/>
      <c r="BC242" s="188"/>
      <c r="BD242" s="191"/>
      <c r="BE242" s="190"/>
      <c r="BF242" s="188"/>
      <c r="BG242" s="188"/>
      <c r="BH242" s="191"/>
      <c r="BI242" s="190"/>
      <c r="BJ242" s="188"/>
      <c r="BK242" s="188"/>
      <c r="BL242" s="195"/>
      <c r="BM242" s="242">
        <f t="shared" si="12"/>
        <v>1</v>
      </c>
      <c r="BN242" s="245">
        <f t="shared" si="13"/>
        <v>0</v>
      </c>
      <c r="BO242" s="196"/>
      <c r="BP242" s="196"/>
      <c r="BQ242" s="2" t="s">
        <v>348</v>
      </c>
    </row>
    <row r="243" spans="1:69" s="2" customFormat="1" hidden="1" x14ac:dyDescent="0.25">
      <c r="A243" s="219" t="s">
        <v>82</v>
      </c>
      <c r="B243" s="220" t="s">
        <v>91</v>
      </c>
      <c r="C243" s="221" t="s">
        <v>352</v>
      </c>
      <c r="D243" s="221" t="s">
        <v>96</v>
      </c>
      <c r="E243" s="230" t="s">
        <v>101</v>
      </c>
      <c r="F243" s="222" t="s">
        <v>353</v>
      </c>
      <c r="G243" s="223"/>
      <c r="H243" s="223" t="s">
        <v>138</v>
      </c>
      <c r="I243" s="224" t="s">
        <v>139</v>
      </c>
      <c r="J243" s="225" t="s">
        <v>31</v>
      </c>
      <c r="K243" s="226">
        <v>0</v>
      </c>
      <c r="L243" s="227">
        <v>1</v>
      </c>
      <c r="M243" s="228" t="s">
        <v>147</v>
      </c>
      <c r="N243" s="229">
        <v>1</v>
      </c>
      <c r="O243" s="223"/>
      <c r="P243" s="227"/>
      <c r="Q243" s="187"/>
      <c r="R243" s="188"/>
      <c r="S243" s="188"/>
      <c r="T243" s="189"/>
      <c r="U243" s="190"/>
      <c r="V243" s="188"/>
      <c r="W243" s="188"/>
      <c r="X243" s="191"/>
      <c r="Y243" s="190"/>
      <c r="Z243" s="188"/>
      <c r="AA243" s="188"/>
      <c r="AB243" s="191"/>
      <c r="AC243" s="190"/>
      <c r="AD243" s="188"/>
      <c r="AE243" s="188"/>
      <c r="AF243" s="191"/>
      <c r="AG243" s="192"/>
      <c r="AH243" s="193"/>
      <c r="AI243" s="193"/>
      <c r="AJ243" s="194"/>
      <c r="AK243" s="192"/>
      <c r="AL243" s="193">
        <v>1</v>
      </c>
      <c r="AM243" s="193"/>
      <c r="AN243" s="194"/>
      <c r="AO243" s="192"/>
      <c r="AP243" s="193"/>
      <c r="AQ243" s="193"/>
      <c r="AR243" s="194"/>
      <c r="AS243" s="192"/>
      <c r="AT243" s="193"/>
      <c r="AU243" s="193"/>
      <c r="AV243" s="194"/>
      <c r="AW243" s="192"/>
      <c r="AX243" s="193"/>
      <c r="AY243" s="193"/>
      <c r="AZ243" s="194"/>
      <c r="BA243" s="190"/>
      <c r="BB243" s="188"/>
      <c r="BC243" s="188"/>
      <c r="BD243" s="191"/>
      <c r="BE243" s="190"/>
      <c r="BF243" s="188"/>
      <c r="BG243" s="188"/>
      <c r="BH243" s="191"/>
      <c r="BI243" s="190"/>
      <c r="BJ243" s="188"/>
      <c r="BK243" s="188"/>
      <c r="BL243" s="195"/>
      <c r="BM243" s="242">
        <f t="shared" si="12"/>
        <v>1</v>
      </c>
      <c r="BN243" s="245">
        <f t="shared" si="13"/>
        <v>0</v>
      </c>
      <c r="BO243" s="196"/>
      <c r="BP243" s="196"/>
      <c r="BQ243" s="2" t="s">
        <v>348</v>
      </c>
    </row>
    <row r="244" spans="1:69" s="2" customFormat="1" hidden="1" x14ac:dyDescent="0.25">
      <c r="A244" s="219" t="s">
        <v>82</v>
      </c>
      <c r="B244" s="220" t="s">
        <v>91</v>
      </c>
      <c r="C244" s="221" t="s">
        <v>352</v>
      </c>
      <c r="D244" s="221" t="s">
        <v>96</v>
      </c>
      <c r="E244" s="230" t="s">
        <v>101</v>
      </c>
      <c r="F244" s="222" t="s">
        <v>353</v>
      </c>
      <c r="G244" s="223"/>
      <c r="H244" s="223" t="s">
        <v>138</v>
      </c>
      <c r="I244" s="224" t="s">
        <v>139</v>
      </c>
      <c r="J244" s="225" t="s">
        <v>32</v>
      </c>
      <c r="K244" s="226">
        <v>0</v>
      </c>
      <c r="L244" s="227">
        <v>1</v>
      </c>
      <c r="M244" s="228" t="s">
        <v>147</v>
      </c>
      <c r="N244" s="229">
        <v>1</v>
      </c>
      <c r="O244" s="223"/>
      <c r="P244" s="227"/>
      <c r="Q244" s="187"/>
      <c r="R244" s="188"/>
      <c r="S244" s="188"/>
      <c r="T244" s="189"/>
      <c r="U244" s="190"/>
      <c r="V244" s="188"/>
      <c r="W244" s="188"/>
      <c r="X244" s="191"/>
      <c r="Y244" s="190"/>
      <c r="Z244" s="188"/>
      <c r="AA244" s="188"/>
      <c r="AB244" s="191"/>
      <c r="AC244" s="190"/>
      <c r="AD244" s="188"/>
      <c r="AE244" s="188"/>
      <c r="AF244" s="191"/>
      <c r="AG244" s="192"/>
      <c r="AH244" s="193"/>
      <c r="AI244" s="193"/>
      <c r="AJ244" s="194"/>
      <c r="AK244" s="192"/>
      <c r="AL244" s="193">
        <v>1</v>
      </c>
      <c r="AM244" s="193"/>
      <c r="AN244" s="194"/>
      <c r="AO244" s="192"/>
      <c r="AP244" s="193"/>
      <c r="AQ244" s="193"/>
      <c r="AR244" s="194"/>
      <c r="AS244" s="192"/>
      <c r="AT244" s="193"/>
      <c r="AU244" s="193"/>
      <c r="AV244" s="194"/>
      <c r="AW244" s="192"/>
      <c r="AX244" s="193"/>
      <c r="AY244" s="193"/>
      <c r="AZ244" s="194"/>
      <c r="BA244" s="190"/>
      <c r="BB244" s="188"/>
      <c r="BC244" s="188"/>
      <c r="BD244" s="191"/>
      <c r="BE244" s="190"/>
      <c r="BF244" s="188"/>
      <c r="BG244" s="188"/>
      <c r="BH244" s="191"/>
      <c r="BI244" s="190"/>
      <c r="BJ244" s="188"/>
      <c r="BK244" s="188"/>
      <c r="BL244" s="195"/>
      <c r="BM244" s="242">
        <f t="shared" si="12"/>
        <v>1</v>
      </c>
      <c r="BN244" s="245">
        <f t="shared" si="13"/>
        <v>0</v>
      </c>
      <c r="BO244" s="196"/>
      <c r="BP244" s="196"/>
      <c r="BQ244" s="2" t="s">
        <v>348</v>
      </c>
    </row>
    <row r="245" spans="1:69" s="2" customFormat="1" hidden="1" x14ac:dyDescent="0.25">
      <c r="A245" s="219" t="s">
        <v>82</v>
      </c>
      <c r="B245" s="220" t="s">
        <v>91</v>
      </c>
      <c r="C245" s="221" t="s">
        <v>352</v>
      </c>
      <c r="D245" s="221" t="s">
        <v>96</v>
      </c>
      <c r="E245" s="230" t="s">
        <v>101</v>
      </c>
      <c r="F245" s="222" t="s">
        <v>353</v>
      </c>
      <c r="G245" s="223"/>
      <c r="H245" s="223" t="s">
        <v>138</v>
      </c>
      <c r="I245" s="224" t="s">
        <v>139</v>
      </c>
      <c r="J245" s="225" t="s">
        <v>250</v>
      </c>
      <c r="K245" s="226">
        <v>0</v>
      </c>
      <c r="L245" s="227">
        <v>4</v>
      </c>
      <c r="M245" s="228" t="s">
        <v>147</v>
      </c>
      <c r="N245" s="229" t="s">
        <v>249</v>
      </c>
      <c r="O245" s="223"/>
      <c r="P245" s="227"/>
      <c r="Q245" s="187"/>
      <c r="R245" s="188"/>
      <c r="S245" s="188"/>
      <c r="T245" s="189"/>
      <c r="U245" s="190"/>
      <c r="V245" s="188"/>
      <c r="W245" s="188"/>
      <c r="X245" s="191"/>
      <c r="Y245" s="190"/>
      <c r="Z245" s="188"/>
      <c r="AA245" s="188"/>
      <c r="AB245" s="191"/>
      <c r="AC245" s="190"/>
      <c r="AD245" s="188"/>
      <c r="AE245" s="188"/>
      <c r="AF245" s="191"/>
      <c r="AG245" s="192"/>
      <c r="AH245" s="193"/>
      <c r="AI245" s="193"/>
      <c r="AJ245" s="194"/>
      <c r="AK245" s="192"/>
      <c r="AL245" s="193">
        <v>4</v>
      </c>
      <c r="AM245" s="193"/>
      <c r="AN245" s="194"/>
      <c r="AO245" s="192"/>
      <c r="AP245" s="193"/>
      <c r="AQ245" s="193"/>
      <c r="AR245" s="194"/>
      <c r="AS245" s="192"/>
      <c r="AT245" s="193"/>
      <c r="AU245" s="193"/>
      <c r="AV245" s="194"/>
      <c r="AW245" s="192"/>
      <c r="AX245" s="193"/>
      <c r="AY245" s="193"/>
      <c r="AZ245" s="194"/>
      <c r="BA245" s="190"/>
      <c r="BB245" s="188"/>
      <c r="BC245" s="188"/>
      <c r="BD245" s="191"/>
      <c r="BE245" s="190"/>
      <c r="BF245" s="188"/>
      <c r="BG245" s="188"/>
      <c r="BH245" s="191"/>
      <c r="BI245" s="190"/>
      <c r="BJ245" s="188"/>
      <c r="BK245" s="188"/>
      <c r="BL245" s="195"/>
      <c r="BM245" s="242">
        <f t="shared" si="12"/>
        <v>4</v>
      </c>
      <c r="BN245" s="245">
        <f t="shared" si="13"/>
        <v>0</v>
      </c>
      <c r="BO245" s="196"/>
      <c r="BP245" s="196"/>
      <c r="BQ245" s="2" t="s">
        <v>351</v>
      </c>
    </row>
    <row r="246" spans="1:69" s="2" customFormat="1" hidden="1" x14ac:dyDescent="0.25">
      <c r="A246" s="219" t="s">
        <v>82</v>
      </c>
      <c r="B246" s="220" t="s">
        <v>91</v>
      </c>
      <c r="C246" s="221" t="s">
        <v>355</v>
      </c>
      <c r="D246" s="221" t="s">
        <v>96</v>
      </c>
      <c r="E246" s="230" t="s">
        <v>101</v>
      </c>
      <c r="F246" s="222" t="s">
        <v>356</v>
      </c>
      <c r="G246" s="223"/>
      <c r="H246" s="223" t="s">
        <v>138</v>
      </c>
      <c r="I246" s="224" t="s">
        <v>139</v>
      </c>
      <c r="J246" s="225" t="s">
        <v>30</v>
      </c>
      <c r="K246" s="226">
        <v>0</v>
      </c>
      <c r="L246" s="227">
        <v>1</v>
      </c>
      <c r="M246" s="228" t="s">
        <v>147</v>
      </c>
      <c r="N246" s="229">
        <v>1</v>
      </c>
      <c r="O246" s="223"/>
      <c r="P246" s="227"/>
      <c r="Q246" s="187"/>
      <c r="R246" s="188"/>
      <c r="S246" s="188"/>
      <c r="T246" s="189"/>
      <c r="U246" s="190"/>
      <c r="V246" s="188"/>
      <c r="W246" s="188"/>
      <c r="X246" s="191"/>
      <c r="Y246" s="190"/>
      <c r="Z246" s="188"/>
      <c r="AA246" s="188"/>
      <c r="AB246" s="191"/>
      <c r="AC246" s="190"/>
      <c r="AD246" s="188"/>
      <c r="AE246" s="188"/>
      <c r="AF246" s="191"/>
      <c r="AG246" s="192"/>
      <c r="AH246" s="193"/>
      <c r="AI246" s="193"/>
      <c r="AJ246" s="194"/>
      <c r="AK246" s="192"/>
      <c r="AL246" s="193"/>
      <c r="AM246" s="193"/>
      <c r="AN246" s="194">
        <v>1</v>
      </c>
      <c r="AO246" s="192"/>
      <c r="AP246" s="193"/>
      <c r="AQ246" s="193"/>
      <c r="AR246" s="194"/>
      <c r="AS246" s="192"/>
      <c r="AT246" s="193"/>
      <c r="AU246" s="193"/>
      <c r="AV246" s="194"/>
      <c r="AW246" s="192"/>
      <c r="AX246" s="193"/>
      <c r="AY246" s="193"/>
      <c r="AZ246" s="194"/>
      <c r="BA246" s="190"/>
      <c r="BB246" s="188"/>
      <c r="BC246" s="188"/>
      <c r="BD246" s="191"/>
      <c r="BE246" s="190"/>
      <c r="BF246" s="188"/>
      <c r="BG246" s="188"/>
      <c r="BH246" s="191"/>
      <c r="BI246" s="190"/>
      <c r="BJ246" s="188"/>
      <c r="BK246" s="188"/>
      <c r="BL246" s="195"/>
      <c r="BM246" s="242">
        <f t="shared" si="12"/>
        <v>1</v>
      </c>
      <c r="BN246" s="245">
        <f t="shared" si="13"/>
        <v>0</v>
      </c>
      <c r="BO246" s="196"/>
      <c r="BP246" s="196"/>
      <c r="BQ246" s="2" t="s">
        <v>348</v>
      </c>
    </row>
    <row r="247" spans="1:69" s="2" customFormat="1" hidden="1" x14ac:dyDescent="0.25">
      <c r="A247" s="219" t="s">
        <v>82</v>
      </c>
      <c r="B247" s="220" t="s">
        <v>91</v>
      </c>
      <c r="C247" s="221" t="s">
        <v>355</v>
      </c>
      <c r="D247" s="221" t="s">
        <v>96</v>
      </c>
      <c r="E247" s="230" t="s">
        <v>101</v>
      </c>
      <c r="F247" s="222" t="s">
        <v>356</v>
      </c>
      <c r="G247" s="223"/>
      <c r="H247" s="223" t="s">
        <v>138</v>
      </c>
      <c r="I247" s="224" t="s">
        <v>139</v>
      </c>
      <c r="J247" s="225" t="s">
        <v>166</v>
      </c>
      <c r="K247" s="226">
        <v>0</v>
      </c>
      <c r="L247" s="227">
        <v>1</v>
      </c>
      <c r="M247" s="228" t="s">
        <v>147</v>
      </c>
      <c r="N247" s="229">
        <v>1</v>
      </c>
      <c r="O247" s="223"/>
      <c r="P247" s="227"/>
      <c r="Q247" s="187"/>
      <c r="R247" s="188"/>
      <c r="S247" s="188"/>
      <c r="T247" s="189"/>
      <c r="U247" s="190"/>
      <c r="V247" s="188"/>
      <c r="W247" s="188"/>
      <c r="X247" s="191"/>
      <c r="Y247" s="190"/>
      <c r="Z247" s="188"/>
      <c r="AA247" s="188"/>
      <c r="AB247" s="191"/>
      <c r="AC247" s="190"/>
      <c r="AD247" s="188"/>
      <c r="AE247" s="188"/>
      <c r="AF247" s="191"/>
      <c r="AG247" s="192"/>
      <c r="AH247" s="193"/>
      <c r="AI247" s="193"/>
      <c r="AJ247" s="194"/>
      <c r="AK247" s="192"/>
      <c r="AL247" s="193"/>
      <c r="AM247" s="193"/>
      <c r="AN247" s="194">
        <v>1</v>
      </c>
      <c r="AO247" s="192"/>
      <c r="AP247" s="193"/>
      <c r="AQ247" s="193"/>
      <c r="AR247" s="194"/>
      <c r="AS247" s="192"/>
      <c r="AT247" s="193"/>
      <c r="AU247" s="193"/>
      <c r="AV247" s="194"/>
      <c r="AW247" s="192"/>
      <c r="AX247" s="193"/>
      <c r="AY247" s="193"/>
      <c r="AZ247" s="194"/>
      <c r="BA247" s="190"/>
      <c r="BB247" s="188"/>
      <c r="BC247" s="188"/>
      <c r="BD247" s="191"/>
      <c r="BE247" s="190"/>
      <c r="BF247" s="188"/>
      <c r="BG247" s="188"/>
      <c r="BH247" s="191"/>
      <c r="BI247" s="190"/>
      <c r="BJ247" s="188"/>
      <c r="BK247" s="188"/>
      <c r="BL247" s="195"/>
      <c r="BM247" s="242">
        <f t="shared" si="12"/>
        <v>1</v>
      </c>
      <c r="BN247" s="245">
        <f t="shared" si="13"/>
        <v>0</v>
      </c>
      <c r="BO247" s="196"/>
      <c r="BP247" s="196"/>
      <c r="BQ247" s="2" t="s">
        <v>348</v>
      </c>
    </row>
    <row r="248" spans="1:69" s="2" customFormat="1" hidden="1" x14ac:dyDescent="0.25">
      <c r="A248" s="219" t="s">
        <v>82</v>
      </c>
      <c r="B248" s="220" t="s">
        <v>91</v>
      </c>
      <c r="C248" s="221" t="s">
        <v>355</v>
      </c>
      <c r="D248" s="221" t="s">
        <v>96</v>
      </c>
      <c r="E248" s="230" t="s">
        <v>101</v>
      </c>
      <c r="F248" s="222" t="s">
        <v>356</v>
      </c>
      <c r="G248" s="223"/>
      <c r="H248" s="223" t="s">
        <v>138</v>
      </c>
      <c r="I248" s="224" t="s">
        <v>139</v>
      </c>
      <c r="J248" s="225" t="s">
        <v>31</v>
      </c>
      <c r="K248" s="226">
        <v>0</v>
      </c>
      <c r="L248" s="227">
        <v>1</v>
      </c>
      <c r="M248" s="228" t="s">
        <v>147</v>
      </c>
      <c r="N248" s="229">
        <v>1</v>
      </c>
      <c r="O248" s="223"/>
      <c r="P248" s="227"/>
      <c r="Q248" s="187"/>
      <c r="R248" s="188"/>
      <c r="S248" s="188"/>
      <c r="T248" s="189"/>
      <c r="U248" s="190"/>
      <c r="V248" s="188"/>
      <c r="W248" s="188"/>
      <c r="X248" s="191"/>
      <c r="Y248" s="190"/>
      <c r="Z248" s="188"/>
      <c r="AA248" s="188"/>
      <c r="AB248" s="191"/>
      <c r="AC248" s="190"/>
      <c r="AD248" s="188"/>
      <c r="AE248" s="188"/>
      <c r="AF248" s="191"/>
      <c r="AG248" s="192"/>
      <c r="AH248" s="193"/>
      <c r="AI248" s="193"/>
      <c r="AJ248" s="194"/>
      <c r="AK248" s="192"/>
      <c r="AL248" s="193"/>
      <c r="AM248" s="193"/>
      <c r="AN248" s="194">
        <v>1</v>
      </c>
      <c r="AO248" s="192"/>
      <c r="AP248" s="193"/>
      <c r="AQ248" s="193"/>
      <c r="AR248" s="194"/>
      <c r="AS248" s="192"/>
      <c r="AT248" s="193"/>
      <c r="AU248" s="193"/>
      <c r="AV248" s="194"/>
      <c r="AW248" s="192"/>
      <c r="AX248" s="193"/>
      <c r="AY248" s="193"/>
      <c r="AZ248" s="194"/>
      <c r="BA248" s="190"/>
      <c r="BB248" s="188"/>
      <c r="BC248" s="188"/>
      <c r="BD248" s="191"/>
      <c r="BE248" s="190"/>
      <c r="BF248" s="188"/>
      <c r="BG248" s="188"/>
      <c r="BH248" s="191"/>
      <c r="BI248" s="190"/>
      <c r="BJ248" s="188"/>
      <c r="BK248" s="188"/>
      <c r="BL248" s="195"/>
      <c r="BM248" s="242">
        <f t="shared" si="12"/>
        <v>1</v>
      </c>
      <c r="BN248" s="245">
        <f t="shared" si="13"/>
        <v>0</v>
      </c>
      <c r="BO248" s="196"/>
      <c r="BP248" s="196"/>
      <c r="BQ248" s="2" t="s">
        <v>348</v>
      </c>
    </row>
    <row r="249" spans="1:69" s="2" customFormat="1" hidden="1" x14ac:dyDescent="0.25">
      <c r="A249" s="219" t="s">
        <v>82</v>
      </c>
      <c r="B249" s="220" t="s">
        <v>91</v>
      </c>
      <c r="C249" s="221" t="s">
        <v>355</v>
      </c>
      <c r="D249" s="221" t="s">
        <v>96</v>
      </c>
      <c r="E249" s="230" t="s">
        <v>101</v>
      </c>
      <c r="F249" s="222" t="s">
        <v>356</v>
      </c>
      <c r="G249" s="223"/>
      <c r="H249" s="223" t="s">
        <v>138</v>
      </c>
      <c r="I249" s="224" t="s">
        <v>139</v>
      </c>
      <c r="J249" s="225" t="s">
        <v>32</v>
      </c>
      <c r="K249" s="226">
        <v>0</v>
      </c>
      <c r="L249" s="227">
        <v>1</v>
      </c>
      <c r="M249" s="228" t="s">
        <v>147</v>
      </c>
      <c r="N249" s="229">
        <v>1</v>
      </c>
      <c r="O249" s="223"/>
      <c r="P249" s="227"/>
      <c r="Q249" s="187"/>
      <c r="R249" s="188"/>
      <c r="S249" s="188"/>
      <c r="T249" s="189"/>
      <c r="U249" s="190"/>
      <c r="V249" s="188"/>
      <c r="W249" s="188"/>
      <c r="X249" s="191"/>
      <c r="Y249" s="190"/>
      <c r="Z249" s="188"/>
      <c r="AA249" s="188"/>
      <c r="AB249" s="191"/>
      <c r="AC249" s="190"/>
      <c r="AD249" s="188"/>
      <c r="AE249" s="188"/>
      <c r="AF249" s="191"/>
      <c r="AG249" s="192"/>
      <c r="AH249" s="193"/>
      <c r="AI249" s="193"/>
      <c r="AJ249" s="194"/>
      <c r="AK249" s="192"/>
      <c r="AL249" s="193"/>
      <c r="AM249" s="193"/>
      <c r="AN249" s="194">
        <v>1</v>
      </c>
      <c r="AO249" s="192"/>
      <c r="AP249" s="193"/>
      <c r="AQ249" s="193"/>
      <c r="AR249" s="194"/>
      <c r="AS249" s="192"/>
      <c r="AT249" s="193"/>
      <c r="AU249" s="193"/>
      <c r="AV249" s="194"/>
      <c r="AW249" s="192"/>
      <c r="AX249" s="193"/>
      <c r="AY249" s="193"/>
      <c r="AZ249" s="194"/>
      <c r="BA249" s="190"/>
      <c r="BB249" s="188"/>
      <c r="BC249" s="188"/>
      <c r="BD249" s="191"/>
      <c r="BE249" s="190"/>
      <c r="BF249" s="188"/>
      <c r="BG249" s="188"/>
      <c r="BH249" s="191"/>
      <c r="BI249" s="190"/>
      <c r="BJ249" s="188"/>
      <c r="BK249" s="188"/>
      <c r="BL249" s="195"/>
      <c r="BM249" s="242">
        <f t="shared" si="12"/>
        <v>1</v>
      </c>
      <c r="BN249" s="245">
        <f t="shared" si="13"/>
        <v>0</v>
      </c>
      <c r="BO249" s="196"/>
      <c r="BP249" s="196"/>
      <c r="BQ249" s="2" t="s">
        <v>348</v>
      </c>
    </row>
    <row r="250" spans="1:69" s="2" customFormat="1" hidden="1" x14ac:dyDescent="0.25">
      <c r="A250" s="219" t="s">
        <v>82</v>
      </c>
      <c r="B250" s="220" t="s">
        <v>91</v>
      </c>
      <c r="C250" s="221" t="s">
        <v>355</v>
      </c>
      <c r="D250" s="221" t="s">
        <v>96</v>
      </c>
      <c r="E250" s="230" t="s">
        <v>101</v>
      </c>
      <c r="F250" s="222" t="s">
        <v>356</v>
      </c>
      <c r="G250" s="223"/>
      <c r="H250" s="223" t="s">
        <v>138</v>
      </c>
      <c r="I250" s="224" t="s">
        <v>139</v>
      </c>
      <c r="J250" s="225" t="s">
        <v>250</v>
      </c>
      <c r="K250" s="226">
        <v>0</v>
      </c>
      <c r="L250" s="227">
        <v>6</v>
      </c>
      <c r="M250" s="228" t="s">
        <v>147</v>
      </c>
      <c r="N250" s="229" t="s">
        <v>249</v>
      </c>
      <c r="O250" s="223"/>
      <c r="P250" s="227"/>
      <c r="Q250" s="187"/>
      <c r="R250" s="188"/>
      <c r="S250" s="188"/>
      <c r="T250" s="189"/>
      <c r="U250" s="190"/>
      <c r="V250" s="188"/>
      <c r="W250" s="188"/>
      <c r="X250" s="191"/>
      <c r="Y250" s="190"/>
      <c r="Z250" s="188"/>
      <c r="AA250" s="188"/>
      <c r="AB250" s="191"/>
      <c r="AC250" s="190"/>
      <c r="AD250" s="188"/>
      <c r="AE250" s="188"/>
      <c r="AF250" s="191"/>
      <c r="AG250" s="192"/>
      <c r="AH250" s="193"/>
      <c r="AI250" s="193"/>
      <c r="AJ250" s="194"/>
      <c r="AK250" s="192"/>
      <c r="AL250" s="193"/>
      <c r="AM250" s="193"/>
      <c r="AN250" s="194">
        <v>6</v>
      </c>
      <c r="AO250" s="192"/>
      <c r="AP250" s="193"/>
      <c r="AQ250" s="193"/>
      <c r="AR250" s="194"/>
      <c r="AS250" s="192"/>
      <c r="AT250" s="193"/>
      <c r="AU250" s="193"/>
      <c r="AV250" s="194"/>
      <c r="AW250" s="192"/>
      <c r="AX250" s="193"/>
      <c r="AY250" s="193"/>
      <c r="AZ250" s="194"/>
      <c r="BA250" s="190"/>
      <c r="BB250" s="188"/>
      <c r="BC250" s="188"/>
      <c r="BD250" s="191"/>
      <c r="BE250" s="190"/>
      <c r="BF250" s="188"/>
      <c r="BG250" s="188"/>
      <c r="BH250" s="191"/>
      <c r="BI250" s="190"/>
      <c r="BJ250" s="188"/>
      <c r="BK250" s="188"/>
      <c r="BL250" s="195"/>
      <c r="BM250" s="242">
        <f t="shared" si="12"/>
        <v>6</v>
      </c>
      <c r="BN250" s="245">
        <f t="shared" si="13"/>
        <v>0</v>
      </c>
      <c r="BO250" s="196"/>
      <c r="BP250" s="196"/>
      <c r="BQ250" s="2" t="s">
        <v>351</v>
      </c>
    </row>
    <row r="251" spans="1:69" s="2" customFormat="1" hidden="1" x14ac:dyDescent="0.25">
      <c r="A251" s="219" t="s">
        <v>82</v>
      </c>
      <c r="B251" s="220" t="s">
        <v>91</v>
      </c>
      <c r="C251" s="221" t="s">
        <v>360</v>
      </c>
      <c r="D251" s="221" t="s">
        <v>357</v>
      </c>
      <c r="E251" s="230" t="s">
        <v>101</v>
      </c>
      <c r="F251" s="222" t="s">
        <v>359</v>
      </c>
      <c r="G251" s="223"/>
      <c r="H251" s="223" t="s">
        <v>358</v>
      </c>
      <c r="I251" s="224" t="s">
        <v>139</v>
      </c>
      <c r="J251" s="225" t="s">
        <v>33</v>
      </c>
      <c r="K251" s="226">
        <v>0</v>
      </c>
      <c r="L251" s="227">
        <v>1</v>
      </c>
      <c r="M251" s="228" t="s">
        <v>147</v>
      </c>
      <c r="N251" s="229">
        <v>1</v>
      </c>
      <c r="O251" s="223"/>
      <c r="P251" s="227"/>
      <c r="Q251" s="187"/>
      <c r="R251" s="188"/>
      <c r="S251" s="188"/>
      <c r="T251" s="189"/>
      <c r="U251" s="190"/>
      <c r="V251" s="188"/>
      <c r="W251" s="188"/>
      <c r="X251" s="191"/>
      <c r="Y251" s="190"/>
      <c r="Z251" s="188"/>
      <c r="AA251" s="188"/>
      <c r="AB251" s="191"/>
      <c r="AC251" s="190"/>
      <c r="AD251" s="188"/>
      <c r="AE251" s="188"/>
      <c r="AF251" s="191"/>
      <c r="AG251" s="192"/>
      <c r="AH251" s="193"/>
      <c r="AI251" s="193"/>
      <c r="AJ251" s="194"/>
      <c r="AK251" s="192"/>
      <c r="AL251" s="193"/>
      <c r="AM251" s="193"/>
      <c r="AN251" s="194">
        <v>1</v>
      </c>
      <c r="AO251" s="192"/>
      <c r="AP251" s="193"/>
      <c r="AQ251" s="193"/>
      <c r="AR251" s="194"/>
      <c r="AS251" s="192"/>
      <c r="AT251" s="193"/>
      <c r="AU251" s="193"/>
      <c r="AV251" s="194"/>
      <c r="AW251" s="192"/>
      <c r="AX251" s="193"/>
      <c r="AY251" s="193"/>
      <c r="AZ251" s="194"/>
      <c r="BA251" s="190"/>
      <c r="BB251" s="188"/>
      <c r="BC251" s="188"/>
      <c r="BD251" s="191"/>
      <c r="BE251" s="190"/>
      <c r="BF251" s="188"/>
      <c r="BG251" s="188"/>
      <c r="BH251" s="191"/>
      <c r="BI251" s="190"/>
      <c r="BJ251" s="188"/>
      <c r="BK251" s="188"/>
      <c r="BL251" s="195"/>
      <c r="BM251" s="242">
        <f t="shared" si="12"/>
        <v>1</v>
      </c>
      <c r="BN251" s="245">
        <f t="shared" si="13"/>
        <v>0</v>
      </c>
      <c r="BO251" s="196"/>
      <c r="BP251" s="196"/>
      <c r="BQ251" s="2" t="s">
        <v>348</v>
      </c>
    </row>
    <row r="252" spans="1:69" s="2" customFormat="1" hidden="1" x14ac:dyDescent="0.25">
      <c r="A252" s="219" t="s">
        <v>82</v>
      </c>
      <c r="B252" s="220" t="s">
        <v>91</v>
      </c>
      <c r="C252" s="221" t="s">
        <v>360</v>
      </c>
      <c r="D252" s="221" t="s">
        <v>357</v>
      </c>
      <c r="E252" s="230" t="s">
        <v>101</v>
      </c>
      <c r="F252" s="222" t="s">
        <v>359</v>
      </c>
      <c r="G252" s="223"/>
      <c r="H252" s="223" t="s">
        <v>358</v>
      </c>
      <c r="I252" s="224" t="s">
        <v>139</v>
      </c>
      <c r="J252" s="225" t="s">
        <v>166</v>
      </c>
      <c r="K252" s="226">
        <v>0</v>
      </c>
      <c r="L252" s="227">
        <v>1</v>
      </c>
      <c r="M252" s="228" t="s">
        <v>147</v>
      </c>
      <c r="N252" s="229">
        <v>1</v>
      </c>
      <c r="O252" s="223"/>
      <c r="P252" s="227"/>
      <c r="Q252" s="187"/>
      <c r="R252" s="188"/>
      <c r="S252" s="188"/>
      <c r="T252" s="189"/>
      <c r="U252" s="190"/>
      <c r="V252" s="188"/>
      <c r="W252" s="188"/>
      <c r="X252" s="191"/>
      <c r="Y252" s="190"/>
      <c r="Z252" s="188"/>
      <c r="AA252" s="188"/>
      <c r="AB252" s="191"/>
      <c r="AC252" s="190"/>
      <c r="AD252" s="188"/>
      <c r="AE252" s="188"/>
      <c r="AF252" s="191"/>
      <c r="AG252" s="192"/>
      <c r="AH252" s="193"/>
      <c r="AI252" s="193"/>
      <c r="AJ252" s="194"/>
      <c r="AK252" s="192"/>
      <c r="AL252" s="193"/>
      <c r="AM252" s="193"/>
      <c r="AN252" s="194">
        <v>1</v>
      </c>
      <c r="AO252" s="192"/>
      <c r="AP252" s="193"/>
      <c r="AQ252" s="193"/>
      <c r="AR252" s="194"/>
      <c r="AS252" s="192"/>
      <c r="AT252" s="193"/>
      <c r="AU252" s="193"/>
      <c r="AV252" s="194"/>
      <c r="AW252" s="192"/>
      <c r="AX252" s="193"/>
      <c r="AY252" s="193"/>
      <c r="AZ252" s="194"/>
      <c r="BA252" s="190"/>
      <c r="BB252" s="188"/>
      <c r="BC252" s="188"/>
      <c r="BD252" s="191"/>
      <c r="BE252" s="190"/>
      <c r="BF252" s="188"/>
      <c r="BG252" s="188"/>
      <c r="BH252" s="191"/>
      <c r="BI252" s="190"/>
      <c r="BJ252" s="188"/>
      <c r="BK252" s="188"/>
      <c r="BL252" s="195"/>
      <c r="BM252" s="242">
        <f t="shared" ref="BM252" si="14">SUM(Q252:BL252)</f>
        <v>1</v>
      </c>
      <c r="BN252" s="245">
        <f t="shared" ref="BN252" si="15">L252-BM252</f>
        <v>0</v>
      </c>
      <c r="BO252" s="196"/>
      <c r="BP252" s="196"/>
      <c r="BQ252" s="2" t="s">
        <v>348</v>
      </c>
    </row>
    <row r="253" spans="1:69" s="2" customFormat="1" hidden="1" x14ac:dyDescent="0.25">
      <c r="A253" s="219" t="s">
        <v>82</v>
      </c>
      <c r="B253" s="220" t="s">
        <v>91</v>
      </c>
      <c r="C253" s="221" t="s">
        <v>360</v>
      </c>
      <c r="D253" s="221" t="s">
        <v>357</v>
      </c>
      <c r="E253" s="230" t="s">
        <v>101</v>
      </c>
      <c r="F253" s="222" t="s">
        <v>359</v>
      </c>
      <c r="G253" s="223"/>
      <c r="H253" s="223" t="s">
        <v>358</v>
      </c>
      <c r="I253" s="224" t="s">
        <v>139</v>
      </c>
      <c r="J253" s="225" t="s">
        <v>39</v>
      </c>
      <c r="K253" s="226">
        <v>0</v>
      </c>
      <c r="L253" s="227">
        <v>1</v>
      </c>
      <c r="M253" s="228" t="s">
        <v>147</v>
      </c>
      <c r="N253" s="229">
        <v>1</v>
      </c>
      <c r="O253" s="223"/>
      <c r="P253" s="227"/>
      <c r="Q253" s="187"/>
      <c r="R253" s="188"/>
      <c r="S253" s="188"/>
      <c r="T253" s="189"/>
      <c r="U253" s="190"/>
      <c r="V253" s="188"/>
      <c r="W253" s="188"/>
      <c r="X253" s="191"/>
      <c r="Y253" s="190"/>
      <c r="Z253" s="188"/>
      <c r="AA253" s="188"/>
      <c r="AB253" s="191"/>
      <c r="AC253" s="190"/>
      <c r="AD253" s="188"/>
      <c r="AE253" s="188"/>
      <c r="AF253" s="191"/>
      <c r="AG253" s="192"/>
      <c r="AH253" s="193"/>
      <c r="AI253" s="193"/>
      <c r="AJ253" s="194"/>
      <c r="AK253" s="192"/>
      <c r="AL253" s="193"/>
      <c r="AM253" s="193"/>
      <c r="AN253" s="194">
        <v>1</v>
      </c>
      <c r="AO253" s="192"/>
      <c r="AP253" s="193"/>
      <c r="AQ253" s="193"/>
      <c r="AR253" s="194"/>
      <c r="AS253" s="192"/>
      <c r="AT253" s="193"/>
      <c r="AU253" s="193"/>
      <c r="AV253" s="194"/>
      <c r="AW253" s="192"/>
      <c r="AX253" s="193"/>
      <c r="AY253" s="193"/>
      <c r="AZ253" s="194"/>
      <c r="BA253" s="190"/>
      <c r="BB253" s="188"/>
      <c r="BC253" s="188"/>
      <c r="BD253" s="191"/>
      <c r="BE253" s="190"/>
      <c r="BF253" s="188"/>
      <c r="BG253" s="188"/>
      <c r="BH253" s="191"/>
      <c r="BI253" s="190"/>
      <c r="BJ253" s="188"/>
      <c r="BK253" s="188"/>
      <c r="BL253" s="195"/>
      <c r="BM253" s="242">
        <f t="shared" si="12"/>
        <v>1</v>
      </c>
      <c r="BN253" s="245">
        <f t="shared" si="13"/>
        <v>0</v>
      </c>
      <c r="BO253" s="196"/>
      <c r="BP253" s="196"/>
      <c r="BQ253" s="2" t="s">
        <v>348</v>
      </c>
    </row>
  </sheetData>
  <sheetProtection formatColumns="0" sort="0" autoFilter="0"/>
  <autoFilter ref="A3:BQ253" xr:uid="{D3055072-A698-4B15-A973-409822EBD41D}">
    <filterColumn colId="5">
      <filters>
        <filter val="1049"/>
      </filters>
    </filterColumn>
  </autoFilter>
  <mergeCells count="12">
    <mergeCell ref="AW2:AZ2"/>
    <mergeCell ref="BA2:BD2"/>
    <mergeCell ref="BE2:BH2"/>
    <mergeCell ref="BI2:BL2"/>
    <mergeCell ref="Q2:T2"/>
    <mergeCell ref="U2:X2"/>
    <mergeCell ref="Y2:AB2"/>
    <mergeCell ref="AC2:AF2"/>
    <mergeCell ref="AG2:AJ2"/>
    <mergeCell ref="AK2:AN2"/>
    <mergeCell ref="AO2:AR2"/>
    <mergeCell ref="AS2:AV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EEF60-A303-4C88-ACA6-FD834D7DECB1}">
  <dimension ref="A1:P109"/>
  <sheetViews>
    <sheetView workbookViewId="0">
      <selection activeCell="F9" sqref="F9"/>
    </sheetView>
  </sheetViews>
  <sheetFormatPr defaultRowHeight="15" x14ac:dyDescent="0.25"/>
  <cols>
    <col min="1" max="1" width="3.5703125" style="2" customWidth="1"/>
    <col min="2" max="2" width="29.42578125" style="2" bestFit="1" customWidth="1"/>
    <col min="3" max="3" width="9.7109375" style="2" customWidth="1"/>
    <col min="4" max="5" width="9.140625" style="2"/>
    <col min="6" max="6" width="8.28515625" style="2" bestFit="1" customWidth="1"/>
    <col min="7" max="7" width="9.7109375" style="2" customWidth="1"/>
    <col min="8" max="9" width="9" style="2" customWidth="1"/>
    <col min="10" max="10" width="9.7109375" style="2" bestFit="1" customWidth="1"/>
    <col min="11" max="18" width="9.140625" style="2"/>
    <col min="19" max="20" width="9" style="2" customWidth="1"/>
    <col min="21" max="16384" width="9.140625" style="2"/>
  </cols>
  <sheetData>
    <row r="1" spans="2:8" s="1" customFormat="1" ht="15.75" thickBot="1" x14ac:dyDescent="0.3">
      <c r="C1" s="1">
        <f>SUM(C3,C9,C13,C19)</f>
        <v>594</v>
      </c>
      <c r="D1" s="1">
        <f>SUM(D3,D9,D13,D19)</f>
        <v>760</v>
      </c>
    </row>
    <row r="2" spans="2:8" s="1" customFormat="1" ht="42.75" thickBot="1" x14ac:dyDescent="0.3">
      <c r="B2" s="3">
        <v>2018</v>
      </c>
      <c r="C2" s="4" t="s">
        <v>157</v>
      </c>
      <c r="D2" s="4" t="s">
        <v>158</v>
      </c>
      <c r="E2" s="5" t="s">
        <v>159</v>
      </c>
      <c r="F2" s="6" t="s">
        <v>160</v>
      </c>
    </row>
    <row r="3" spans="2:8" s="1" customFormat="1" x14ac:dyDescent="0.25">
      <c r="B3" s="7" t="s">
        <v>161</v>
      </c>
      <c r="C3" s="8">
        <f>SUM(C4,C6,C7,C8)</f>
        <v>258</v>
      </c>
      <c r="D3" s="8">
        <f>SUM(D4,D6,D7,D8)</f>
        <v>318</v>
      </c>
      <c r="E3" s="9">
        <f t="shared" ref="E3:E11" si="0">IFERROR(C3/D3,"na")</f>
        <v>0.81132075471698117</v>
      </c>
      <c r="F3" s="273">
        <f>SUM(C3,C9,C13,C19)/SUM(D3,D9,D13,D19)</f>
        <v>0.78157894736842104</v>
      </c>
    </row>
    <row r="4" spans="2:8" s="1" customFormat="1" ht="15.75" thickBot="1" x14ac:dyDescent="0.3">
      <c r="B4" s="10" t="s">
        <v>181</v>
      </c>
      <c r="C4" s="11">
        <f>SUMIFS('2018'!BM:BM,'2018'!J:J,"Kit A")+SUMIFS('2018'!BM:BM,'2018'!J:J,"Kit B")+SUMIFS('2018'!BM:BM,'2018'!J:J,"Kit C")+SUMIFS('2018'!BM:BM,'2018'!J:J,"Kit D")</f>
        <v>179</v>
      </c>
      <c r="D4" s="11">
        <f>SUMIFS('2018'!L:L,'2018'!J:J,"Kit A")+SUMIFS('2018'!L:L,'2018'!J:J,"Kit B")+SUMIFS('2018'!L:L,'2018'!J:J,"Kit C")+SUMIFS('2018'!L:L,'2018'!J:J,"Kit D")</f>
        <v>214</v>
      </c>
      <c r="E4" s="12">
        <f t="shared" si="0"/>
        <v>0.83644859813084116</v>
      </c>
      <c r="F4" s="274"/>
    </row>
    <row r="5" spans="2:8" s="1" customFormat="1" x14ac:dyDescent="0.25">
      <c r="B5" s="10" t="s">
        <v>343</v>
      </c>
      <c r="C5" s="11">
        <f>+SUMIFS('2018'!BM:BM,'2018'!J:J,"Kit C")+SUMIFS('2018'!BM:BM,'2018'!J:J,"Kit D")</f>
        <v>81</v>
      </c>
      <c r="D5" s="11">
        <f>SUMIFS('2018'!L:L,'2018'!J:J,"Kit C")+SUMIFS('2018'!L:L,'2018'!J:J,"Kit D")</f>
        <v>95</v>
      </c>
      <c r="E5" s="12">
        <f t="shared" ref="E5" si="1">IFERROR(C5/D5,"na")</f>
        <v>0.85263157894736841</v>
      </c>
      <c r="F5" s="254"/>
    </row>
    <row r="6" spans="2:8" s="1" customFormat="1" ht="15.75" thickBot="1" x14ac:dyDescent="0.3">
      <c r="B6" s="10" t="s">
        <v>40</v>
      </c>
      <c r="C6" s="11">
        <f>SUMIFS('2018'!BM:BM,'2018'!J:J,Summary!B6)</f>
        <v>0</v>
      </c>
      <c r="D6" s="11">
        <f>SUMIFS('2018'!L:L,'2018'!J:J,Summary!B6)</f>
        <v>0</v>
      </c>
      <c r="E6" s="13" t="str">
        <f t="shared" si="0"/>
        <v>na</v>
      </c>
      <c r="F6" s="122"/>
    </row>
    <row r="7" spans="2:8" s="1" customFormat="1" x14ac:dyDescent="0.25">
      <c r="B7" s="15" t="s">
        <v>37</v>
      </c>
      <c r="C7" s="11">
        <f>SUMIFS('2018'!BM:BM,'2018'!J:J,Summary!B7)</f>
        <v>14</v>
      </c>
      <c r="D7" s="11">
        <f>SUMIFS('2018'!L:L,'2018'!J:J,Summary!B7)</f>
        <v>20</v>
      </c>
      <c r="E7" s="16">
        <f t="shared" si="0"/>
        <v>0.7</v>
      </c>
      <c r="F7" s="17" t="s">
        <v>182</v>
      </c>
    </row>
    <row r="8" spans="2:8" s="1" customFormat="1" ht="15.75" thickBot="1" x14ac:dyDescent="0.3">
      <c r="B8" s="15" t="s">
        <v>35</v>
      </c>
      <c r="C8" s="11">
        <f>SUMIFS('2018'!BM:BM,'2018'!J:J,Summary!B8)</f>
        <v>65</v>
      </c>
      <c r="D8" s="11">
        <f>SUMIFS('2018'!L:L,'2018'!J:J,Summary!B8)</f>
        <v>84</v>
      </c>
      <c r="E8" s="16">
        <f t="shared" si="0"/>
        <v>0.77380952380952384</v>
      </c>
      <c r="F8" s="18" t="s">
        <v>162</v>
      </c>
      <c r="H8" s="137"/>
    </row>
    <row r="9" spans="2:8" s="1" customFormat="1" ht="15.75" thickBot="1" x14ac:dyDescent="0.3">
      <c r="B9" s="19" t="s">
        <v>163</v>
      </c>
      <c r="C9" s="20">
        <f>SUM(C10:C12)</f>
        <v>194</v>
      </c>
      <c r="D9" s="20">
        <f>SUM(D10:D12)</f>
        <v>229</v>
      </c>
      <c r="E9" s="21">
        <f t="shared" si="0"/>
        <v>0.84716157205240172</v>
      </c>
      <c r="F9" s="22">
        <f ca="1">1-((43465-(TODAY()))/365)</f>
        <v>1.010958904109589</v>
      </c>
    </row>
    <row r="10" spans="2:8" s="1" customFormat="1" x14ac:dyDescent="0.25">
      <c r="B10" s="23" t="s">
        <v>166</v>
      </c>
      <c r="C10" s="24">
        <f>SUMIFS('2018'!BM:BM,'2018'!J:J,Summary!B10)</f>
        <v>174</v>
      </c>
      <c r="D10" s="24">
        <f>SUMIFS('2018'!L:L,'2018'!J:J,Summary!B10)</f>
        <v>209</v>
      </c>
      <c r="E10" s="25">
        <f t="shared" si="0"/>
        <v>0.83253588516746413</v>
      </c>
      <c r="F10" s="14"/>
    </row>
    <row r="11" spans="2:8" s="1" customFormat="1" x14ac:dyDescent="0.25">
      <c r="B11" s="26" t="s">
        <v>164</v>
      </c>
      <c r="C11" s="24">
        <f>SUMIFS('2018'!BM:BM,'2018'!J:J,Summary!B11)</f>
        <v>16</v>
      </c>
      <c r="D11" s="24">
        <f>SUMIFS('2018'!L:L,'2018'!J:J,Summary!B11)</f>
        <v>16</v>
      </c>
      <c r="E11" s="27">
        <f t="shared" si="0"/>
        <v>1</v>
      </c>
    </row>
    <row r="12" spans="2:8" s="1" customFormat="1" x14ac:dyDescent="0.25">
      <c r="B12" s="26" t="s">
        <v>165</v>
      </c>
      <c r="C12" s="24">
        <f>SUMIFS('2018'!BM:BM,'2018'!J:J,Summary!B12)</f>
        <v>4</v>
      </c>
      <c r="D12" s="24">
        <f>SUMIFS('2018'!L:L,'2018'!J:J,Summary!B12)</f>
        <v>4</v>
      </c>
      <c r="E12" s="27">
        <f>IFERROR(C12/D12,"na")</f>
        <v>1</v>
      </c>
    </row>
    <row r="13" spans="2:8" s="1" customFormat="1" x14ac:dyDescent="0.25">
      <c r="B13" s="252" t="s">
        <v>342</v>
      </c>
      <c r="C13" s="28">
        <f>SUM(C14:C18)</f>
        <v>112</v>
      </c>
      <c r="D13" s="28">
        <f>SUM(D14:D18)</f>
        <v>157</v>
      </c>
      <c r="E13" s="29">
        <f>IFERROR(C13/D13,"na")</f>
        <v>0.7133757961783439</v>
      </c>
    </row>
    <row r="14" spans="2:8" customFormat="1" x14ac:dyDescent="0.25">
      <c r="B14" s="248" t="s">
        <v>310</v>
      </c>
      <c r="C14" s="249">
        <f>SUMIFS('2018'!BM:BM,'2018'!J:J,"markers")</f>
        <v>61</v>
      </c>
      <c r="D14" s="249">
        <f>SUMIFS('2018'!L:L,'2018'!J:J,"markers")</f>
        <v>64</v>
      </c>
      <c r="E14" s="250">
        <f t="shared" ref="E14:E18" si="2">IFERROR(C14/D14,"na")</f>
        <v>0.953125</v>
      </c>
    </row>
    <row r="15" spans="2:8" customFormat="1" x14ac:dyDescent="0.25">
      <c r="B15" s="248" t="s">
        <v>328</v>
      </c>
      <c r="C15" s="251">
        <f>SUMIFS('2018'!BM:BM,'2018'!J:J,Summary!B15)</f>
        <v>35</v>
      </c>
      <c r="D15" s="251">
        <f>SUMIFS('2018'!L:L,'2018'!J:J,Summary!B15)</f>
        <v>56</v>
      </c>
      <c r="E15" s="250">
        <f t="shared" si="2"/>
        <v>0.625</v>
      </c>
    </row>
    <row r="16" spans="2:8" customFormat="1" x14ac:dyDescent="0.25">
      <c r="B16" s="248" t="s">
        <v>336</v>
      </c>
      <c r="C16" s="251">
        <f>SUMIFS('2018'!BM:BM,'2018'!J:J,Summary!B16)</f>
        <v>16</v>
      </c>
      <c r="D16" s="251">
        <f>SUMIFS('2018'!L:L,'2018'!J:J,Summary!B16)</f>
        <v>37</v>
      </c>
      <c r="E16" s="250">
        <f t="shared" si="2"/>
        <v>0.43243243243243246</v>
      </c>
    </row>
    <row r="17" spans="1:10" customFormat="1" x14ac:dyDescent="0.25">
      <c r="B17" s="248" t="s">
        <v>327</v>
      </c>
      <c r="C17" s="251">
        <f>SUMIFS('2018'!BM:BM,'2018'!J:J,Summary!B17)</f>
        <v>0</v>
      </c>
      <c r="D17" s="251">
        <f>SUMIFS('2018'!L:L,'2018'!J:J,Summary!B17)</f>
        <v>0</v>
      </c>
      <c r="E17" s="250" t="str">
        <f t="shared" si="2"/>
        <v>na</v>
      </c>
      <c r="F17" s="257"/>
    </row>
    <row r="18" spans="1:10" customFormat="1" x14ac:dyDescent="0.25">
      <c r="B18" s="248" t="s">
        <v>326</v>
      </c>
      <c r="C18" s="251">
        <f>SUMIFS('2018'!BM:BM,'2018'!J:J,Summary!B18)</f>
        <v>0</v>
      </c>
      <c r="D18" s="251">
        <f>SUMIFS('2018'!L:L,'2018'!J:J,Summary!B18)</f>
        <v>0</v>
      </c>
      <c r="E18" s="250" t="str">
        <f t="shared" si="2"/>
        <v>na</v>
      </c>
    </row>
    <row r="19" spans="1:10" s="1" customFormat="1" x14ac:dyDescent="0.25">
      <c r="B19" s="30" t="s">
        <v>167</v>
      </c>
      <c r="C19" s="31">
        <f>SUM(C20:C23)</f>
        <v>30</v>
      </c>
      <c r="D19" s="31">
        <f>SUM(D20:D23)</f>
        <v>56</v>
      </c>
      <c r="E19" s="32">
        <f t="shared" ref="E19:E23" si="3">IFERROR(C19/D19,"na")</f>
        <v>0.5357142857142857</v>
      </c>
    </row>
    <row r="20" spans="1:10" s="1" customFormat="1" x14ac:dyDescent="0.25">
      <c r="B20" s="33" t="s">
        <v>39</v>
      </c>
      <c r="C20" s="34">
        <f>SUMIFS('2018'!BM:BM,'2018'!J:J,Summary!B20)</f>
        <v>6</v>
      </c>
      <c r="D20" s="34">
        <f>SUMIFS('2018'!L:L,'2018'!J:J,Summary!B20)</f>
        <v>6</v>
      </c>
      <c r="E20" s="35">
        <f t="shared" si="3"/>
        <v>1</v>
      </c>
    </row>
    <row r="21" spans="1:10" s="1" customFormat="1" x14ac:dyDescent="0.25">
      <c r="B21" s="33" t="s">
        <v>34</v>
      </c>
      <c r="C21" s="34">
        <f>SUMIFS('2018'!BM:BM,'2018'!J:J,Summary!B21)</f>
        <v>4</v>
      </c>
      <c r="D21" s="34">
        <f>SUMIFS('2018'!L:L,'2018'!J:J,Summary!B21)</f>
        <v>12</v>
      </c>
      <c r="E21" s="35">
        <f t="shared" si="3"/>
        <v>0.33333333333333331</v>
      </c>
    </row>
    <row r="22" spans="1:10" s="1" customFormat="1" x14ac:dyDescent="0.25">
      <c r="B22" s="33" t="s">
        <v>31</v>
      </c>
      <c r="C22" s="34">
        <f>SUMIFS('2018'!BM:BM,'2018'!J:J,Summary!B22)</f>
        <v>10</v>
      </c>
      <c r="D22" s="34">
        <f>SUMIFS('2018'!L:L,'2018'!J:J,Summary!B22)</f>
        <v>19</v>
      </c>
      <c r="E22" s="35">
        <f t="shared" si="3"/>
        <v>0.52631578947368418</v>
      </c>
    </row>
    <row r="23" spans="1:10" s="1" customFormat="1" ht="15.75" thickBot="1" x14ac:dyDescent="0.3">
      <c r="B23" s="36" t="s">
        <v>32</v>
      </c>
      <c r="C23" s="37">
        <f>SUMIFS('2018'!BM:BM,'2018'!J:J,Summary!B23)</f>
        <v>10</v>
      </c>
      <c r="D23" s="37">
        <f>SUMIFS('2018'!L:L,'2018'!J:J,Summary!B23)</f>
        <v>19</v>
      </c>
      <c r="E23" s="38">
        <f t="shared" si="3"/>
        <v>0.52631578947368418</v>
      </c>
    </row>
    <row r="24" spans="1:10" s="1" customFormat="1" x14ac:dyDescent="0.25">
      <c r="A24" s="39"/>
      <c r="B24" s="40"/>
      <c r="C24" s="41"/>
      <c r="D24" s="41"/>
      <c r="E24" s="42"/>
    </row>
    <row r="25" spans="1:10" s="1" customFormat="1" ht="15.75" thickBot="1" x14ac:dyDescent="0.3">
      <c r="B25" s="1" t="s">
        <v>183</v>
      </c>
      <c r="C25" s="1">
        <f>SUM(C27,C33,C37,C43)</f>
        <v>461</v>
      </c>
      <c r="D25" s="1">
        <f>SUM(D27,D33,D37,D43)</f>
        <v>431</v>
      </c>
      <c r="F25" s="1">
        <f>D25-C25</f>
        <v>-30</v>
      </c>
    </row>
    <row r="26" spans="1:10" s="1" customFormat="1" ht="42.75" thickBot="1" x14ac:dyDescent="0.3">
      <c r="B26" s="3" t="s">
        <v>184</v>
      </c>
      <c r="C26" s="4" t="s">
        <v>157</v>
      </c>
      <c r="D26" s="4" t="s">
        <v>158</v>
      </c>
      <c r="E26" s="43" t="s">
        <v>159</v>
      </c>
      <c r="F26" s="44" t="s">
        <v>160</v>
      </c>
      <c r="J26" s="138"/>
    </row>
    <row r="27" spans="1:10" s="1" customFormat="1" x14ac:dyDescent="0.25">
      <c r="B27" s="7" t="s">
        <v>161</v>
      </c>
      <c r="C27" s="8">
        <f>SUM(C28,C30,C31,C32)</f>
        <v>199</v>
      </c>
      <c r="D27" s="8">
        <f>SUM(D28,D30,D31,D32)</f>
        <v>184</v>
      </c>
      <c r="E27" s="45">
        <f t="shared" ref="E27:E35" si="4">IFERROR(C27/D27,"na")</f>
        <v>1.0815217391304348</v>
      </c>
      <c r="F27" s="275">
        <f>SUM(C27,C33,C37,C43)/SUM(D27,D33,D37,D43)</f>
        <v>1.0696055684454757</v>
      </c>
      <c r="J27" s="139"/>
    </row>
    <row r="28" spans="1:10" s="1" customFormat="1" ht="15.75" thickBot="1" x14ac:dyDescent="0.3">
      <c r="B28" s="10" t="s">
        <v>181</v>
      </c>
      <c r="C28" s="46">
        <f>SUMIFS('2018'!BM:BM,'2018'!BQ:BQ,"x",'2018'!J:J,"kit*")</f>
        <v>149</v>
      </c>
      <c r="D28" s="46">
        <f>SUMIFS('2018'!N:N,'2018'!BQ:BQ,"x",'2018'!J:J,"Kit*")</f>
        <v>137</v>
      </c>
      <c r="E28" s="47">
        <f t="shared" si="4"/>
        <v>1.0875912408759123</v>
      </c>
      <c r="F28" s="276"/>
    </row>
    <row r="29" spans="1:10" s="1" customFormat="1" x14ac:dyDescent="0.25">
      <c r="B29" s="10" t="s">
        <v>343</v>
      </c>
      <c r="C29" s="46">
        <f>SUMIFS('2018'!BM:BM,'2018'!BQ:BQ,"x",'2018'!J:J,"kit c")+SUMIFS('2018'!BM:BM,'2018'!BQ:BQ,"x",'2018'!J:J,"kit D")</f>
        <v>67</v>
      </c>
      <c r="D29" s="46">
        <f>SUMIFS('2018'!N:N,'2018'!BQ:BQ,"x",'2018'!J:J,"Kit C")+SUMIFS('2018'!N:N,'2018'!BQ:BQ,"x",'2018'!J:J,"Kit D")</f>
        <v>63</v>
      </c>
      <c r="E29" s="48">
        <f t="shared" ref="E29" si="5">IFERROR(C29/D29,"na")</f>
        <v>1.0634920634920635</v>
      </c>
      <c r="F29" s="253"/>
    </row>
    <row r="30" spans="1:10" s="1" customFormat="1" ht="15.75" thickBot="1" x14ac:dyDescent="0.3">
      <c r="B30" s="10" t="s">
        <v>40</v>
      </c>
      <c r="C30" s="46">
        <f>SUMIFS('2018'!BM:BM,'2018'!BQ:BQ,"x",'2018'!J:J,Summary!B30)</f>
        <v>0</v>
      </c>
      <c r="D30" s="46">
        <f>SUMIFS('2018'!N:N,'2018'!BQ:BQ,"x",'2018'!J:J,Summary!B30)</f>
        <v>0</v>
      </c>
      <c r="E30" s="48" t="str">
        <f t="shared" si="4"/>
        <v>na</v>
      </c>
    </row>
    <row r="31" spans="1:10" s="1" customFormat="1" x14ac:dyDescent="0.25">
      <c r="B31" s="15" t="s">
        <v>37</v>
      </c>
      <c r="C31" s="46">
        <f>SUMIFS('2018'!BM:BM,'2018'!BQ:BQ,"x",'2018'!J:J,Summary!B31)</f>
        <v>5</v>
      </c>
      <c r="D31" s="46">
        <f>SUMIFS('2018'!N:N,'2018'!BQ:BQ,"x",'2018'!J:J,Summary!B31)</f>
        <v>5</v>
      </c>
      <c r="E31" s="49">
        <f t="shared" si="4"/>
        <v>1</v>
      </c>
      <c r="F31" s="17" t="s">
        <v>182</v>
      </c>
    </row>
    <row r="32" spans="1:10" s="1" customFormat="1" ht="15.75" thickBot="1" x14ac:dyDescent="0.3">
      <c r="B32" s="15" t="s">
        <v>35</v>
      </c>
      <c r="C32" s="46">
        <f>SUMIFS('2018'!BM:BM,'2018'!BQ:BQ,"x",'2018'!J:J,Summary!B32)</f>
        <v>45</v>
      </c>
      <c r="D32" s="46">
        <f>SUMIFS('2018'!N:N,'2018'!BQ:BQ,"x",'2018'!J:J,Summary!B32)</f>
        <v>42</v>
      </c>
      <c r="E32" s="49">
        <f t="shared" si="4"/>
        <v>1.0714285714285714</v>
      </c>
      <c r="F32" s="18" t="s">
        <v>162</v>
      </c>
    </row>
    <row r="33" spans="1:6" s="1" customFormat="1" ht="15.75" thickBot="1" x14ac:dyDescent="0.3">
      <c r="B33" s="19" t="s">
        <v>163</v>
      </c>
      <c r="C33" s="50">
        <f>SUM(C34:C36)</f>
        <v>166</v>
      </c>
      <c r="D33" s="50">
        <f>SUM(D34:D36)</f>
        <v>152</v>
      </c>
      <c r="E33" s="51">
        <f t="shared" si="4"/>
        <v>1.0921052631578947</v>
      </c>
      <c r="F33" s="261">
        <v>1</v>
      </c>
    </row>
    <row r="34" spans="1:6" s="1" customFormat="1" x14ac:dyDescent="0.25">
      <c r="B34" s="23" t="s">
        <v>166</v>
      </c>
      <c r="C34" s="52">
        <f>SUMIFS('2018'!BM:BM,'2018'!BQ:BQ,"x",'2018'!J:J,Summary!B34)</f>
        <v>146</v>
      </c>
      <c r="D34" s="52">
        <f>SUMIFS('2018'!N:N,'2018'!BQ:BQ,"x",'2018'!J:J,Summary!B34)</f>
        <v>136</v>
      </c>
      <c r="E34" s="53">
        <f t="shared" si="4"/>
        <v>1.0735294117647058</v>
      </c>
    </row>
    <row r="35" spans="1:6" s="1" customFormat="1" x14ac:dyDescent="0.25">
      <c r="B35" s="26" t="s">
        <v>164</v>
      </c>
      <c r="C35" s="52">
        <f>SUMIFS('2018'!BM:BM,'2018'!BQ:BQ,"x",'2018'!J:J,Summary!B35)</f>
        <v>16</v>
      </c>
      <c r="D35" s="52">
        <f>SUMIFS('2018'!N:N,'2018'!BQ:BQ,"x",'2018'!J:J,Summary!B35)</f>
        <v>12</v>
      </c>
      <c r="E35" s="54">
        <f t="shared" si="4"/>
        <v>1.3333333333333333</v>
      </c>
    </row>
    <row r="36" spans="1:6" s="1" customFormat="1" x14ac:dyDescent="0.25">
      <c r="B36" s="26" t="s">
        <v>165</v>
      </c>
      <c r="C36" s="52">
        <f>SUMIFS('2018'!BM:BM,'2018'!BQ:BQ,"x",'2018'!J:J,Summary!B36)</f>
        <v>4</v>
      </c>
      <c r="D36" s="52">
        <f>SUMIFS('2018'!N:N,'2018'!BQ:BQ,"x",'2018'!J:J,Summary!B36)</f>
        <v>4</v>
      </c>
      <c r="E36" s="54">
        <f>IFERROR(C36/D36,"na")</f>
        <v>1</v>
      </c>
    </row>
    <row r="37" spans="1:6" s="1" customFormat="1" x14ac:dyDescent="0.25">
      <c r="B37" s="252" t="s">
        <v>342</v>
      </c>
      <c r="C37" s="28">
        <f>SUM(C38:C42)</f>
        <v>67</v>
      </c>
      <c r="D37" s="28">
        <f>SUM(D38:D42)</f>
        <v>63</v>
      </c>
      <c r="E37" s="29">
        <f>IFERROR(C37/D37,"na")</f>
        <v>1.0634920634920635</v>
      </c>
    </row>
    <row r="38" spans="1:6" customFormat="1" x14ac:dyDescent="0.25">
      <c r="B38" s="248" t="s">
        <v>310</v>
      </c>
      <c r="C38" s="249">
        <f>SUMIFS('2018'!BM:BM,'2018'!BQ:BQ,"x",'2018'!J:J,"markers")</f>
        <v>47</v>
      </c>
      <c r="D38" s="249">
        <f>SUMIFS('2018'!N:N,'2018'!BQ:BQ,"x",'2018'!J:J,"markers")</f>
        <v>44</v>
      </c>
      <c r="E38" s="250">
        <f t="shared" ref="E38:E42" si="6">IFERROR(C38/D38,"na")</f>
        <v>1.0681818181818181</v>
      </c>
    </row>
    <row r="39" spans="1:6" customFormat="1" x14ac:dyDescent="0.25">
      <c r="B39" s="248" t="s">
        <v>328</v>
      </c>
      <c r="C39" s="251">
        <f>SUMIFS('2018'!BM:BM,'2018'!BQ:BQ,"x",'2018'!J:J,Summary!B39)</f>
        <v>16</v>
      </c>
      <c r="D39" s="251">
        <f>SUMIFS('2018'!N:N,'2018'!BQ:BQ,"x",'2018'!J:J,Summary!B39)</f>
        <v>16</v>
      </c>
      <c r="E39" s="250">
        <f t="shared" si="6"/>
        <v>1</v>
      </c>
    </row>
    <row r="40" spans="1:6" customFormat="1" x14ac:dyDescent="0.25">
      <c r="B40" s="248" t="s">
        <v>336</v>
      </c>
      <c r="C40" s="251">
        <f>SUMIFS('2018'!BM:BM,'2018'!BQ:BQ,"x",'2018'!J:J,Summary!B40)</f>
        <v>4</v>
      </c>
      <c r="D40" s="251">
        <f>SUMIFS('2018'!N:N,'2018'!BQ:BQ,"x",'2018'!J:J,Summary!B40)</f>
        <v>3</v>
      </c>
      <c r="E40" s="250">
        <f t="shared" si="6"/>
        <v>1.3333333333333333</v>
      </c>
    </row>
    <row r="41" spans="1:6" customFormat="1" x14ac:dyDescent="0.25">
      <c r="B41" s="248" t="s">
        <v>327</v>
      </c>
      <c r="C41" s="251">
        <f>SUMIFS('2018'!BM:BM,'2018'!BQ:BQ,"x",'2018'!J:J,Summary!B41)</f>
        <v>0</v>
      </c>
      <c r="D41" s="251">
        <f>SUMIFS('2018'!N:N,'2018'!BQ:BQ,"x",'2018'!J:J,Summary!B41)</f>
        <v>0</v>
      </c>
      <c r="E41" s="250" t="str">
        <f t="shared" si="6"/>
        <v>na</v>
      </c>
    </row>
    <row r="42" spans="1:6" customFormat="1" x14ac:dyDescent="0.25">
      <c r="B42" s="248" t="s">
        <v>326</v>
      </c>
      <c r="C42" s="251">
        <f>SUMIFS('2018'!BM:BM,'2018'!BQ:BQ,"x",'2018'!J:J,Summary!B42)</f>
        <v>0</v>
      </c>
      <c r="D42" s="251">
        <f>SUMIFS('2018'!N:N,'2018'!BQ:BQ,"x",'2018'!J:J,Summary!B42)</f>
        <v>0</v>
      </c>
      <c r="E42" s="250" t="str">
        <f t="shared" si="6"/>
        <v>na</v>
      </c>
    </row>
    <row r="43" spans="1:6" s="1" customFormat="1" x14ac:dyDescent="0.25">
      <c r="B43" s="30" t="s">
        <v>185</v>
      </c>
      <c r="C43" s="55">
        <f>SUM(C44:C47)</f>
        <v>29</v>
      </c>
      <c r="D43" s="55">
        <f>SUM(D44:D47)</f>
        <v>32</v>
      </c>
      <c r="E43" s="56">
        <f t="shared" ref="E43:E47" si="7">IFERROR(C43/D43,"na")</f>
        <v>0.90625</v>
      </c>
    </row>
    <row r="44" spans="1:6" s="1" customFormat="1" x14ac:dyDescent="0.25">
      <c r="B44" s="33" t="s">
        <v>39</v>
      </c>
      <c r="C44" s="57">
        <f>SUMIFS('2018'!BM:BM,'2018'!BQ:BQ,"x",'2018'!J:J,Summary!B44)</f>
        <v>5</v>
      </c>
      <c r="D44" s="57">
        <f>SUMIFS('2018'!N:N,'2018'!BQ:BQ,"x",'2018'!J:J,Summary!B44)</f>
        <v>5</v>
      </c>
      <c r="E44" s="58">
        <f t="shared" si="7"/>
        <v>1</v>
      </c>
    </row>
    <row r="45" spans="1:6" s="1" customFormat="1" x14ac:dyDescent="0.25">
      <c r="B45" s="33" t="s">
        <v>34</v>
      </c>
      <c r="C45" s="57">
        <f>SUMIFS('2018'!BM:BM,'2018'!BQ:BQ,"x",'2018'!J:J,Summary!B45)</f>
        <v>4</v>
      </c>
      <c r="D45" s="57">
        <f>SUMIFS('2018'!N:N,'2018'!BQ:BQ,"x",'2018'!J:J,Summary!B45)</f>
        <v>5</v>
      </c>
      <c r="E45" s="58">
        <f t="shared" si="7"/>
        <v>0.8</v>
      </c>
    </row>
    <row r="46" spans="1:6" s="1" customFormat="1" x14ac:dyDescent="0.25">
      <c r="B46" s="33" t="s">
        <v>31</v>
      </c>
      <c r="C46" s="57">
        <f>SUMIFS('2018'!BM:BM,'2018'!BQ:BQ,"x",'2018'!J:J,Summary!B46)</f>
        <v>10</v>
      </c>
      <c r="D46" s="57">
        <f>SUMIFS('2018'!N:N,'2018'!BQ:BQ,"x",'2018'!J:J,Summary!B46)</f>
        <v>11</v>
      </c>
      <c r="E46" s="58">
        <f t="shared" si="7"/>
        <v>0.90909090909090906</v>
      </c>
    </row>
    <row r="47" spans="1:6" s="1" customFormat="1" ht="15.75" thickBot="1" x14ac:dyDescent="0.3">
      <c r="B47" s="36" t="s">
        <v>32</v>
      </c>
      <c r="C47" s="59">
        <f>SUMIFS('2018'!BM:BM,'2018'!BQ:BQ,"x",'2018'!J:J,Summary!B47)</f>
        <v>10</v>
      </c>
      <c r="D47" s="59">
        <f>SUMIFS('2018'!N:N,'2018'!BQ:BQ,"x",'2018'!J:J,Summary!B47)</f>
        <v>11</v>
      </c>
      <c r="E47" s="60">
        <f t="shared" si="7"/>
        <v>0.90909090909090906</v>
      </c>
    </row>
    <row r="48" spans="1:6" s="1" customFormat="1" x14ac:dyDescent="0.25">
      <c r="A48" s="39"/>
      <c r="B48" s="40"/>
      <c r="C48" s="140"/>
      <c r="D48" s="140"/>
      <c r="E48" s="141"/>
    </row>
    <row r="49" spans="2:16" s="1" customFormat="1" ht="15.75" thickBot="1" x14ac:dyDescent="0.3"/>
    <row r="50" spans="2:16" x14ac:dyDescent="0.25">
      <c r="B50" s="277" t="s">
        <v>186</v>
      </c>
      <c r="C50" s="278"/>
      <c r="D50" s="279"/>
      <c r="E50" s="283" t="s">
        <v>187</v>
      </c>
      <c r="F50" s="284"/>
      <c r="G50" s="284"/>
      <c r="H50" s="284"/>
      <c r="I50" s="284"/>
      <c r="J50" s="284"/>
      <c r="K50" s="284"/>
      <c r="L50" s="284"/>
      <c r="M50" s="284"/>
      <c r="N50" s="284"/>
      <c r="O50" s="284"/>
      <c r="P50" s="285"/>
    </row>
    <row r="51" spans="2:16" ht="15.75" thickBot="1" x14ac:dyDescent="0.3">
      <c r="B51" s="280"/>
      <c r="C51" s="281"/>
      <c r="D51" s="282"/>
      <c r="E51" s="61" t="s">
        <v>168</v>
      </c>
      <c r="F51" s="62" t="s">
        <v>169</v>
      </c>
      <c r="G51" s="62" t="s">
        <v>170</v>
      </c>
      <c r="H51" s="62" t="s">
        <v>171</v>
      </c>
      <c r="I51" s="62" t="s">
        <v>172</v>
      </c>
      <c r="J51" s="62" t="s">
        <v>173</v>
      </c>
      <c r="K51" s="62" t="s">
        <v>174</v>
      </c>
      <c r="L51" s="62" t="s">
        <v>175</v>
      </c>
      <c r="M51" s="62" t="s">
        <v>176</v>
      </c>
      <c r="N51" s="62" t="s">
        <v>177</v>
      </c>
      <c r="O51" s="62" t="s">
        <v>178</v>
      </c>
      <c r="P51" s="63" t="s">
        <v>179</v>
      </c>
    </row>
    <row r="52" spans="2:16" x14ac:dyDescent="0.25">
      <c r="B52" s="286" t="s">
        <v>166</v>
      </c>
      <c r="C52" s="287"/>
      <c r="D52" s="288"/>
      <c r="E52" s="64"/>
      <c r="F52" s="65"/>
      <c r="G52" s="65"/>
      <c r="H52" s="65"/>
      <c r="I52" s="65">
        <v>1</v>
      </c>
      <c r="J52" s="65">
        <v>1</v>
      </c>
      <c r="K52" s="65"/>
      <c r="L52" s="65"/>
      <c r="M52" s="65">
        <v>1</v>
      </c>
      <c r="N52" s="65"/>
      <c r="O52" s="65"/>
      <c r="P52" s="66"/>
    </row>
    <row r="53" spans="2:16" x14ac:dyDescent="0.25">
      <c r="B53" s="267" t="s">
        <v>164</v>
      </c>
      <c r="C53" s="268"/>
      <c r="D53" s="269"/>
      <c r="E53" s="67"/>
      <c r="F53" s="68"/>
      <c r="G53" s="68"/>
      <c r="H53" s="68">
        <v>1</v>
      </c>
      <c r="I53" s="68"/>
      <c r="J53" s="68"/>
      <c r="K53" s="68"/>
      <c r="L53" s="68"/>
      <c r="M53" s="68"/>
      <c r="N53" s="68"/>
      <c r="O53" s="68"/>
      <c r="P53" s="69"/>
    </row>
    <row r="54" spans="2:16" x14ac:dyDescent="0.25">
      <c r="B54" s="267" t="s">
        <v>165</v>
      </c>
      <c r="C54" s="268"/>
      <c r="D54" s="269"/>
      <c r="E54" s="67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9"/>
    </row>
    <row r="55" spans="2:16" x14ac:dyDescent="0.25">
      <c r="B55" s="267" t="s">
        <v>36</v>
      </c>
      <c r="C55" s="268"/>
      <c r="D55" s="269"/>
      <c r="E55" s="67"/>
      <c r="F55" s="68"/>
      <c r="G55" s="68"/>
      <c r="H55" s="68"/>
      <c r="I55" s="68"/>
      <c r="J55" s="68">
        <v>1</v>
      </c>
      <c r="K55" s="68"/>
      <c r="L55" s="68"/>
      <c r="M55" s="68">
        <v>1</v>
      </c>
      <c r="N55" s="68"/>
      <c r="O55" s="68"/>
      <c r="P55" s="69"/>
    </row>
    <row r="56" spans="2:16" x14ac:dyDescent="0.25">
      <c r="B56" s="267" t="s">
        <v>35</v>
      </c>
      <c r="C56" s="268"/>
      <c r="D56" s="269"/>
      <c r="E56" s="67"/>
      <c r="F56" s="68"/>
      <c r="G56" s="68">
        <v>1</v>
      </c>
      <c r="H56" s="68"/>
      <c r="I56" s="68">
        <v>1</v>
      </c>
      <c r="J56" s="68">
        <v>1</v>
      </c>
      <c r="K56" s="68"/>
      <c r="L56" s="68"/>
      <c r="M56" s="68">
        <v>1</v>
      </c>
      <c r="N56" s="68"/>
      <c r="O56" s="68"/>
      <c r="P56" s="69"/>
    </row>
    <row r="57" spans="2:16" x14ac:dyDescent="0.25">
      <c r="B57" s="267" t="s">
        <v>37</v>
      </c>
      <c r="C57" s="268"/>
      <c r="D57" s="269"/>
      <c r="E57" s="67"/>
      <c r="F57" s="68">
        <v>1</v>
      </c>
      <c r="G57" s="68"/>
      <c r="H57" s="68"/>
      <c r="I57" s="68"/>
      <c r="J57" s="68"/>
      <c r="K57" s="68"/>
      <c r="L57" s="68"/>
      <c r="M57" s="68"/>
      <c r="N57" s="68"/>
      <c r="O57" s="68"/>
      <c r="P57" s="69"/>
    </row>
    <row r="58" spans="2:16" x14ac:dyDescent="0.25">
      <c r="B58" s="267" t="s">
        <v>30</v>
      </c>
      <c r="C58" s="268"/>
      <c r="D58" s="269"/>
      <c r="E58" s="67"/>
      <c r="F58" s="68">
        <v>1</v>
      </c>
      <c r="G58" s="68"/>
      <c r="H58" s="68"/>
      <c r="I58" s="68"/>
      <c r="J58" s="68"/>
      <c r="K58" s="68"/>
      <c r="L58" s="68"/>
      <c r="M58" s="68"/>
      <c r="N58" s="68"/>
      <c r="O58" s="68"/>
      <c r="P58" s="69"/>
    </row>
    <row r="59" spans="2:16" x14ac:dyDescent="0.25">
      <c r="B59" s="267" t="s">
        <v>41</v>
      </c>
      <c r="C59" s="268"/>
      <c r="D59" s="269"/>
      <c r="E59" s="67"/>
      <c r="F59" s="68"/>
      <c r="G59" s="68"/>
      <c r="H59" s="68">
        <v>1</v>
      </c>
      <c r="I59" s="68"/>
      <c r="J59" s="68"/>
      <c r="K59" s="68"/>
      <c r="L59" s="68"/>
      <c r="M59" s="68"/>
      <c r="N59" s="68"/>
      <c r="O59" s="68"/>
      <c r="P59" s="69"/>
    </row>
    <row r="60" spans="2:16" x14ac:dyDescent="0.25">
      <c r="B60" s="267" t="s">
        <v>33</v>
      </c>
      <c r="C60" s="268"/>
      <c r="D60" s="269"/>
      <c r="E60" s="67"/>
      <c r="F60" s="68">
        <v>1</v>
      </c>
      <c r="G60" s="68">
        <v>1</v>
      </c>
      <c r="H60" s="68"/>
      <c r="I60" s="68">
        <v>1</v>
      </c>
      <c r="J60" s="68">
        <v>1</v>
      </c>
      <c r="K60" s="68"/>
      <c r="L60" s="68"/>
      <c r="M60" s="68">
        <v>1</v>
      </c>
      <c r="N60" s="68"/>
      <c r="O60" s="68"/>
      <c r="P60" s="69"/>
    </row>
    <row r="61" spans="2:16" ht="15.75" thickBot="1" x14ac:dyDescent="0.3">
      <c r="B61" s="270" t="s">
        <v>42</v>
      </c>
      <c r="C61" s="271"/>
      <c r="D61" s="272"/>
      <c r="E61" s="70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2"/>
    </row>
    <row r="63" spans="2:16" ht="15.75" thickBot="1" x14ac:dyDescent="0.3"/>
    <row r="64" spans="2:16" s="1" customFormat="1" ht="33.75" customHeight="1" thickBot="1" x14ac:dyDescent="0.3">
      <c r="B64" s="73" t="s">
        <v>188</v>
      </c>
      <c r="C64" s="74" t="s">
        <v>189</v>
      </c>
      <c r="D64" s="74" t="s">
        <v>190</v>
      </c>
      <c r="E64" s="74" t="s">
        <v>191</v>
      </c>
      <c r="F64" s="75" t="s">
        <v>192</v>
      </c>
      <c r="G64" s="75" t="s">
        <v>193</v>
      </c>
      <c r="H64" s="76" t="s">
        <v>194</v>
      </c>
      <c r="I64" s="77"/>
    </row>
    <row r="65" spans="2:11" s="1" customFormat="1" x14ac:dyDescent="0.25">
      <c r="B65" s="78" t="s">
        <v>195</v>
      </c>
      <c r="C65" s="79">
        <f>D11</f>
        <v>16</v>
      </c>
      <c r="D65" s="80">
        <f t="shared" ref="D65:D109" si="8">0.05*C65</f>
        <v>0.8</v>
      </c>
      <c r="E65" s="80">
        <f>SUM(E53:P53)</f>
        <v>1</v>
      </c>
      <c r="F65" s="80">
        <f>D65-E65</f>
        <v>-0.19999999999999996</v>
      </c>
      <c r="G65" s="81">
        <f>E65/D65</f>
        <v>1.25</v>
      </c>
      <c r="H65" s="82" t="s">
        <v>196</v>
      </c>
      <c r="I65" s="83"/>
      <c r="J65" s="84"/>
      <c r="K65" s="122"/>
    </row>
    <row r="66" spans="2:11" s="1" customFormat="1" x14ac:dyDescent="0.25">
      <c r="B66" s="85" t="s">
        <v>197</v>
      </c>
      <c r="C66" s="79">
        <f>D12+D11</f>
        <v>20</v>
      </c>
      <c r="D66" s="80">
        <f t="shared" si="8"/>
        <v>1</v>
      </c>
      <c r="E66" s="80">
        <f>SUM(E53:P54)</f>
        <v>1</v>
      </c>
      <c r="F66" s="80">
        <f t="shared" ref="F66:F67" si="9">D66-E66</f>
        <v>0</v>
      </c>
      <c r="G66" s="81">
        <f t="shared" ref="G66:G109" si="10">E66/D66</f>
        <v>1</v>
      </c>
      <c r="H66" s="86" t="s">
        <v>198</v>
      </c>
      <c r="I66" s="87"/>
      <c r="J66" s="88"/>
      <c r="K66" s="122"/>
    </row>
    <row r="67" spans="2:11" s="1" customFormat="1" ht="15.75" thickBot="1" x14ac:dyDescent="0.3">
      <c r="B67" s="89" t="s">
        <v>199</v>
      </c>
      <c r="C67" s="90">
        <f>D10</f>
        <v>209</v>
      </c>
      <c r="D67" s="91">
        <f t="shared" si="8"/>
        <v>10.450000000000001</v>
      </c>
      <c r="E67" s="91">
        <f>SUM(E52:P52)</f>
        <v>3</v>
      </c>
      <c r="F67" s="91">
        <f t="shared" si="9"/>
        <v>7.4500000000000011</v>
      </c>
      <c r="G67" s="92">
        <f t="shared" si="10"/>
        <v>0.2870813397129186</v>
      </c>
      <c r="H67" s="93" t="s">
        <v>200</v>
      </c>
      <c r="I67" s="94"/>
      <c r="J67" s="95"/>
      <c r="K67" s="122"/>
    </row>
    <row r="68" spans="2:11" s="1" customFormat="1" x14ac:dyDescent="0.25">
      <c r="B68" s="96" t="s">
        <v>201</v>
      </c>
      <c r="C68" s="97">
        <f>$D$4</f>
        <v>214</v>
      </c>
      <c r="D68" s="98">
        <f t="shared" si="8"/>
        <v>10.700000000000001</v>
      </c>
      <c r="E68" s="98">
        <f>SUM($E$58:$P$61)</f>
        <v>7</v>
      </c>
      <c r="F68" s="98">
        <f>D68-E68</f>
        <v>3.7000000000000011</v>
      </c>
      <c r="G68" s="99">
        <f t="shared" si="10"/>
        <v>0.65420560747663548</v>
      </c>
      <c r="H68" s="100" t="s">
        <v>202</v>
      </c>
    </row>
    <row r="69" spans="2:11" s="1" customFormat="1" x14ac:dyDescent="0.25">
      <c r="B69" s="101" t="s">
        <v>203</v>
      </c>
      <c r="C69" s="102">
        <f t="shared" ref="C69:C78" si="11">$D$4</f>
        <v>214</v>
      </c>
      <c r="D69" s="103">
        <f t="shared" si="8"/>
        <v>10.700000000000001</v>
      </c>
      <c r="E69" s="103">
        <f t="shared" ref="E69:E78" si="12">SUM($E$58:$P$61)</f>
        <v>7</v>
      </c>
      <c r="F69" s="103">
        <f t="shared" ref="F69:F78" si="13">D69-E69</f>
        <v>3.7000000000000011</v>
      </c>
      <c r="G69" s="104">
        <f t="shared" si="10"/>
        <v>0.65420560747663548</v>
      </c>
      <c r="H69" s="105" t="s">
        <v>202</v>
      </c>
    </row>
    <row r="70" spans="2:11" s="1" customFormat="1" x14ac:dyDescent="0.25">
      <c r="B70" s="101" t="s">
        <v>180</v>
      </c>
      <c r="C70" s="102">
        <f t="shared" si="11"/>
        <v>214</v>
      </c>
      <c r="D70" s="103">
        <f t="shared" si="8"/>
        <v>10.700000000000001</v>
      </c>
      <c r="E70" s="103">
        <f t="shared" si="12"/>
        <v>7</v>
      </c>
      <c r="F70" s="103">
        <f t="shared" si="13"/>
        <v>3.7000000000000011</v>
      </c>
      <c r="G70" s="104">
        <f t="shared" si="10"/>
        <v>0.65420560747663548</v>
      </c>
      <c r="H70" s="105" t="s">
        <v>202</v>
      </c>
    </row>
    <row r="71" spans="2:11" s="1" customFormat="1" x14ac:dyDescent="0.25">
      <c r="B71" s="101" t="s">
        <v>204</v>
      </c>
      <c r="C71" s="102">
        <f t="shared" si="11"/>
        <v>214</v>
      </c>
      <c r="D71" s="103">
        <f t="shared" si="8"/>
        <v>10.700000000000001</v>
      </c>
      <c r="E71" s="103">
        <f t="shared" si="12"/>
        <v>7</v>
      </c>
      <c r="F71" s="103">
        <f t="shared" si="13"/>
        <v>3.7000000000000011</v>
      </c>
      <c r="G71" s="104">
        <f t="shared" si="10"/>
        <v>0.65420560747663548</v>
      </c>
      <c r="H71" s="106" t="s">
        <v>202</v>
      </c>
    </row>
    <row r="72" spans="2:11" s="1" customFormat="1" x14ac:dyDescent="0.25">
      <c r="B72" s="101" t="s">
        <v>205</v>
      </c>
      <c r="C72" s="102">
        <f t="shared" si="11"/>
        <v>214</v>
      </c>
      <c r="D72" s="103">
        <f t="shared" si="8"/>
        <v>10.700000000000001</v>
      </c>
      <c r="E72" s="103">
        <f t="shared" si="12"/>
        <v>7</v>
      </c>
      <c r="F72" s="103">
        <f t="shared" si="13"/>
        <v>3.7000000000000011</v>
      </c>
      <c r="G72" s="104">
        <f t="shared" si="10"/>
        <v>0.65420560747663548</v>
      </c>
      <c r="H72" s="105" t="s">
        <v>202</v>
      </c>
    </row>
    <row r="73" spans="2:11" s="1" customFormat="1" x14ac:dyDescent="0.25">
      <c r="B73" s="101" t="s">
        <v>206</v>
      </c>
      <c r="C73" s="102">
        <f t="shared" si="11"/>
        <v>214</v>
      </c>
      <c r="D73" s="103">
        <f t="shared" si="8"/>
        <v>10.700000000000001</v>
      </c>
      <c r="E73" s="103">
        <f t="shared" si="12"/>
        <v>7</v>
      </c>
      <c r="F73" s="103">
        <f t="shared" si="13"/>
        <v>3.7000000000000011</v>
      </c>
      <c r="G73" s="104">
        <f t="shared" si="10"/>
        <v>0.65420560747663548</v>
      </c>
      <c r="H73" s="106" t="s">
        <v>202</v>
      </c>
    </row>
    <row r="74" spans="2:11" s="1" customFormat="1" x14ac:dyDescent="0.25">
      <c r="B74" s="101" t="s">
        <v>207</v>
      </c>
      <c r="C74" s="102">
        <f t="shared" si="11"/>
        <v>214</v>
      </c>
      <c r="D74" s="103">
        <f t="shared" si="8"/>
        <v>10.700000000000001</v>
      </c>
      <c r="E74" s="103">
        <f t="shared" si="12"/>
        <v>7</v>
      </c>
      <c r="F74" s="103">
        <f t="shared" si="13"/>
        <v>3.7000000000000011</v>
      </c>
      <c r="G74" s="104">
        <f t="shared" si="10"/>
        <v>0.65420560747663548</v>
      </c>
      <c r="H74" s="107" t="s">
        <v>202</v>
      </c>
    </row>
    <row r="75" spans="2:11" s="1" customFormat="1" x14ac:dyDescent="0.25">
      <c r="B75" s="101" t="s">
        <v>208</v>
      </c>
      <c r="C75" s="102">
        <f t="shared" si="11"/>
        <v>214</v>
      </c>
      <c r="D75" s="103">
        <f t="shared" si="8"/>
        <v>10.700000000000001</v>
      </c>
      <c r="E75" s="103">
        <f t="shared" si="12"/>
        <v>7</v>
      </c>
      <c r="F75" s="103">
        <f t="shared" si="13"/>
        <v>3.7000000000000011</v>
      </c>
      <c r="G75" s="104">
        <f t="shared" si="10"/>
        <v>0.65420560747663548</v>
      </c>
      <c r="H75" s="107" t="s">
        <v>202</v>
      </c>
    </row>
    <row r="76" spans="2:11" s="1" customFormat="1" x14ac:dyDescent="0.25">
      <c r="B76" s="101" t="s">
        <v>209</v>
      </c>
      <c r="C76" s="102">
        <f t="shared" si="11"/>
        <v>214</v>
      </c>
      <c r="D76" s="103">
        <f t="shared" si="8"/>
        <v>10.700000000000001</v>
      </c>
      <c r="E76" s="103">
        <f t="shared" si="12"/>
        <v>7</v>
      </c>
      <c r="F76" s="103">
        <f t="shared" si="13"/>
        <v>3.7000000000000011</v>
      </c>
      <c r="G76" s="104">
        <f t="shared" si="10"/>
        <v>0.65420560747663548</v>
      </c>
      <c r="H76" s="105" t="s">
        <v>202</v>
      </c>
    </row>
    <row r="77" spans="2:11" s="1" customFormat="1" x14ac:dyDescent="0.25">
      <c r="B77" s="101" t="s">
        <v>210</v>
      </c>
      <c r="C77" s="102">
        <f t="shared" si="11"/>
        <v>214</v>
      </c>
      <c r="D77" s="103">
        <f t="shared" si="8"/>
        <v>10.700000000000001</v>
      </c>
      <c r="E77" s="103">
        <f t="shared" si="12"/>
        <v>7</v>
      </c>
      <c r="F77" s="103">
        <f t="shared" si="13"/>
        <v>3.7000000000000011</v>
      </c>
      <c r="G77" s="104">
        <f t="shared" si="10"/>
        <v>0.65420560747663548</v>
      </c>
      <c r="H77" s="108" t="s">
        <v>202</v>
      </c>
    </row>
    <row r="78" spans="2:11" s="1" customFormat="1" x14ac:dyDescent="0.25">
      <c r="B78" s="101" t="s">
        <v>211</v>
      </c>
      <c r="C78" s="102">
        <f t="shared" si="11"/>
        <v>214</v>
      </c>
      <c r="D78" s="103">
        <f t="shared" si="8"/>
        <v>10.700000000000001</v>
      </c>
      <c r="E78" s="103">
        <f t="shared" si="12"/>
        <v>7</v>
      </c>
      <c r="F78" s="103">
        <f t="shared" si="13"/>
        <v>3.7000000000000011</v>
      </c>
      <c r="G78" s="104">
        <f t="shared" si="10"/>
        <v>0.65420560747663548</v>
      </c>
      <c r="H78" s="108" t="s">
        <v>202</v>
      </c>
    </row>
    <row r="79" spans="2:11" s="1" customFormat="1" x14ac:dyDescent="0.25">
      <c r="B79" s="101" t="s">
        <v>212</v>
      </c>
      <c r="C79" s="102">
        <f>SUMIFS('2018'!L:L,'2018'!J:J,"Kit A")+SUMIFS('2018'!L:L,'2018'!J:J,"Kit C")</f>
        <v>193</v>
      </c>
      <c r="D79" s="103">
        <f t="shared" si="8"/>
        <v>9.65</v>
      </c>
      <c r="E79" s="103">
        <f>SUM($E$58:$P$58,$E$60:$P$60)</f>
        <v>6</v>
      </c>
      <c r="F79" s="103">
        <f>D79-E79</f>
        <v>3.6500000000000004</v>
      </c>
      <c r="G79" s="104">
        <f t="shared" si="10"/>
        <v>0.62176165803108807</v>
      </c>
      <c r="H79" s="108" t="s">
        <v>213</v>
      </c>
    </row>
    <row r="80" spans="2:11" s="1" customFormat="1" x14ac:dyDescent="0.25">
      <c r="B80" s="101" t="s">
        <v>214</v>
      </c>
      <c r="C80" s="102">
        <f>SUMIFS('2018'!L:L,'2018'!J:J,"Kit A")+SUMIFS('2018'!L:L,'2018'!J:J,"Kit C")</f>
        <v>193</v>
      </c>
      <c r="D80" s="103">
        <f t="shared" si="8"/>
        <v>9.65</v>
      </c>
      <c r="E80" s="103">
        <f t="shared" ref="E80:E82" si="14">SUM($E$58:$P$58,$E$60:$P$60)</f>
        <v>6</v>
      </c>
      <c r="F80" s="103">
        <f t="shared" ref="F80:F82" si="15">D80-E80</f>
        <v>3.6500000000000004</v>
      </c>
      <c r="G80" s="104">
        <f t="shared" si="10"/>
        <v>0.62176165803108807</v>
      </c>
      <c r="H80" s="108" t="s">
        <v>213</v>
      </c>
    </row>
    <row r="81" spans="2:9" s="1" customFormat="1" x14ac:dyDescent="0.25">
      <c r="B81" s="101" t="s">
        <v>215</v>
      </c>
      <c r="C81" s="102">
        <f>SUMIFS('2018'!L:L,'2018'!J:J,"Kit A")+SUMIFS('2018'!L:L,'2018'!J:J,"Kit C")</f>
        <v>193</v>
      </c>
      <c r="D81" s="103">
        <f t="shared" si="8"/>
        <v>9.65</v>
      </c>
      <c r="E81" s="103">
        <f t="shared" si="14"/>
        <v>6</v>
      </c>
      <c r="F81" s="103">
        <f t="shared" si="15"/>
        <v>3.6500000000000004</v>
      </c>
      <c r="G81" s="104">
        <f t="shared" si="10"/>
        <v>0.62176165803108807</v>
      </c>
      <c r="H81" s="108" t="s">
        <v>213</v>
      </c>
    </row>
    <row r="82" spans="2:9" s="1" customFormat="1" ht="15.75" thickBot="1" x14ac:dyDescent="0.3">
      <c r="B82" s="109" t="s">
        <v>216</v>
      </c>
      <c r="C82" s="110">
        <f>SUMIFS('2018'!L:L,'2018'!J:J,"Kit A")+SUMIFS('2018'!L:L,'2018'!J:J,"Kit C")</f>
        <v>193</v>
      </c>
      <c r="D82" s="111">
        <f t="shared" si="8"/>
        <v>9.65</v>
      </c>
      <c r="E82" s="111">
        <f t="shared" si="14"/>
        <v>6</v>
      </c>
      <c r="F82" s="111">
        <f t="shared" si="15"/>
        <v>3.6500000000000004</v>
      </c>
      <c r="G82" s="112">
        <f t="shared" si="10"/>
        <v>0.62176165803108807</v>
      </c>
      <c r="H82" s="113" t="s">
        <v>213</v>
      </c>
    </row>
    <row r="83" spans="2:9" s="1" customFormat="1" x14ac:dyDescent="0.25">
      <c r="B83" s="114" t="s">
        <v>217</v>
      </c>
      <c r="C83" s="115">
        <f>SUMIFS('2018'!L:L,'2018'!J:J,"Kit C")</f>
        <v>95</v>
      </c>
      <c r="D83" s="116">
        <f t="shared" si="8"/>
        <v>4.75</v>
      </c>
      <c r="E83" s="116">
        <f>SUM($E$60:$P$60)</f>
        <v>5</v>
      </c>
      <c r="F83" s="116">
        <f>D83-E83</f>
        <v>-0.25</v>
      </c>
      <c r="G83" s="117">
        <f t="shared" si="10"/>
        <v>1.0526315789473684</v>
      </c>
      <c r="H83" s="118" t="s">
        <v>33</v>
      </c>
    </row>
    <row r="84" spans="2:9" s="1" customFormat="1" x14ac:dyDescent="0.25">
      <c r="B84" s="85" t="s">
        <v>218</v>
      </c>
      <c r="C84" s="79">
        <f>SUMIFS('2018'!L:L,'2018'!J:J,"Kit C")</f>
        <v>95</v>
      </c>
      <c r="D84" s="80">
        <f t="shared" si="8"/>
        <v>4.75</v>
      </c>
      <c r="E84" s="80">
        <f t="shared" ref="E84:E86" si="16">SUM($E$60:$P$60)</f>
        <v>5</v>
      </c>
      <c r="F84" s="80">
        <f t="shared" ref="F84:F86" si="17">D84-E84</f>
        <v>-0.25</v>
      </c>
      <c r="G84" s="81">
        <f t="shared" si="10"/>
        <v>1.0526315789473684</v>
      </c>
      <c r="H84" s="119" t="s">
        <v>33</v>
      </c>
    </row>
    <row r="85" spans="2:9" s="1" customFormat="1" x14ac:dyDescent="0.25">
      <c r="B85" s="85" t="s">
        <v>219</v>
      </c>
      <c r="C85" s="79">
        <f>SUMIFS('2018'!L:L,'2018'!J:J,"Kit C")</f>
        <v>95</v>
      </c>
      <c r="D85" s="80">
        <f t="shared" si="8"/>
        <v>4.75</v>
      </c>
      <c r="E85" s="80">
        <f t="shared" si="16"/>
        <v>5</v>
      </c>
      <c r="F85" s="80">
        <f t="shared" si="17"/>
        <v>-0.25</v>
      </c>
      <c r="G85" s="81">
        <f t="shared" si="10"/>
        <v>1.0526315789473684</v>
      </c>
      <c r="H85" s="119" t="s">
        <v>33</v>
      </c>
    </row>
    <row r="86" spans="2:9" s="1" customFormat="1" x14ac:dyDescent="0.25">
      <c r="B86" s="85" t="s">
        <v>220</v>
      </c>
      <c r="C86" s="79">
        <f>SUMIFS('2018'!L:L,'2018'!J:J,"Kit C")</f>
        <v>95</v>
      </c>
      <c r="D86" s="80">
        <f t="shared" si="8"/>
        <v>4.75</v>
      </c>
      <c r="E86" s="80">
        <f t="shared" si="16"/>
        <v>5</v>
      </c>
      <c r="F86" s="80">
        <f t="shared" si="17"/>
        <v>-0.25</v>
      </c>
      <c r="G86" s="81">
        <f t="shared" si="10"/>
        <v>1.0526315789473684</v>
      </c>
      <c r="H86" s="119" t="s">
        <v>33</v>
      </c>
    </row>
    <row r="87" spans="2:9" s="1" customFormat="1" x14ac:dyDescent="0.25">
      <c r="B87" s="85" t="s">
        <v>221</v>
      </c>
      <c r="C87" s="79">
        <f>SUMIFS('2018'!L:L,'2018'!J:J,"Kit C")+SUMIFS('2018'!L:L,'2018'!J:J,"Kit D")</f>
        <v>95</v>
      </c>
      <c r="D87" s="80">
        <f t="shared" si="8"/>
        <v>4.75</v>
      </c>
      <c r="E87" s="80">
        <f>SUM($E$60:$P$61)</f>
        <v>5</v>
      </c>
      <c r="F87" s="80">
        <f>D87-E87</f>
        <v>-0.25</v>
      </c>
      <c r="G87" s="81">
        <f t="shared" si="10"/>
        <v>1.0526315789473684</v>
      </c>
      <c r="H87" s="119" t="s">
        <v>222</v>
      </c>
    </row>
    <row r="88" spans="2:9" s="1" customFormat="1" x14ac:dyDescent="0.25">
      <c r="B88" s="85" t="s">
        <v>223</v>
      </c>
      <c r="C88" s="79">
        <f>SUMIFS('2018'!L:L,'2018'!J:J,"Kit C")+SUMIFS('2018'!L:L,'2018'!J:J,"Kit D")</f>
        <v>95</v>
      </c>
      <c r="D88" s="80">
        <f t="shared" si="8"/>
        <v>4.75</v>
      </c>
      <c r="E88" s="80">
        <f t="shared" ref="E88:E95" si="18">SUM($E$60:$P$61)</f>
        <v>5</v>
      </c>
      <c r="F88" s="80">
        <f t="shared" ref="F88:F96" si="19">D88-E88</f>
        <v>-0.25</v>
      </c>
      <c r="G88" s="81">
        <f t="shared" si="10"/>
        <v>1.0526315789473684</v>
      </c>
      <c r="H88" s="119" t="s">
        <v>222</v>
      </c>
    </row>
    <row r="89" spans="2:9" s="1" customFormat="1" x14ac:dyDescent="0.25">
      <c r="B89" s="85" t="s">
        <v>224</v>
      </c>
      <c r="C89" s="79">
        <f>SUMIFS('2018'!L:L,'2018'!J:J,"Kit C")+SUMIFS('2018'!L:L,'2018'!J:J,"Kit D")</f>
        <v>95</v>
      </c>
      <c r="D89" s="80">
        <f t="shared" si="8"/>
        <v>4.75</v>
      </c>
      <c r="E89" s="80">
        <f t="shared" si="18"/>
        <v>5</v>
      </c>
      <c r="F89" s="80">
        <f t="shared" si="19"/>
        <v>-0.25</v>
      </c>
      <c r="G89" s="81">
        <f t="shared" si="10"/>
        <v>1.0526315789473684</v>
      </c>
      <c r="H89" s="119" t="s">
        <v>222</v>
      </c>
    </row>
    <row r="90" spans="2:9" s="1" customFormat="1" x14ac:dyDescent="0.25">
      <c r="B90" s="85" t="s">
        <v>225</v>
      </c>
      <c r="C90" s="79">
        <f>SUMIFS('2018'!L:L,'2018'!J:J,"Kit C")+SUMIFS('2018'!L:L,'2018'!J:J,"Kit D")</f>
        <v>95</v>
      </c>
      <c r="D90" s="80">
        <f t="shared" si="8"/>
        <v>4.75</v>
      </c>
      <c r="E90" s="80">
        <f t="shared" si="18"/>
        <v>5</v>
      </c>
      <c r="F90" s="80">
        <f t="shared" si="19"/>
        <v>-0.25</v>
      </c>
      <c r="G90" s="81">
        <f t="shared" si="10"/>
        <v>1.0526315789473684</v>
      </c>
      <c r="H90" s="119" t="s">
        <v>222</v>
      </c>
    </row>
    <row r="91" spans="2:9" s="1" customFormat="1" x14ac:dyDescent="0.25">
      <c r="B91" s="85" t="s">
        <v>226</v>
      </c>
      <c r="C91" s="79">
        <f>SUMIFS('2018'!L:L,'2018'!J:J,"Kit C")+SUMIFS('2018'!L:L,'2018'!J:J,"Kit D")</f>
        <v>95</v>
      </c>
      <c r="D91" s="80">
        <f t="shared" si="8"/>
        <v>4.75</v>
      </c>
      <c r="E91" s="80">
        <f t="shared" si="18"/>
        <v>5</v>
      </c>
      <c r="F91" s="80">
        <f t="shared" si="19"/>
        <v>-0.25</v>
      </c>
      <c r="G91" s="81">
        <f t="shared" si="10"/>
        <v>1.0526315789473684</v>
      </c>
      <c r="H91" s="119" t="s">
        <v>222</v>
      </c>
    </row>
    <row r="92" spans="2:9" s="1" customFormat="1" x14ac:dyDescent="0.25">
      <c r="B92" s="85" t="s">
        <v>227</v>
      </c>
      <c r="C92" s="79">
        <f>SUMIFS('2018'!L:L,'2018'!J:J,"Kit C")+SUMIFS('2018'!L:L,'2018'!J:J,"Kit D")</f>
        <v>95</v>
      </c>
      <c r="D92" s="80">
        <f t="shared" si="8"/>
        <v>4.75</v>
      </c>
      <c r="E92" s="80">
        <f t="shared" si="18"/>
        <v>5</v>
      </c>
      <c r="F92" s="80">
        <f t="shared" si="19"/>
        <v>-0.25</v>
      </c>
      <c r="G92" s="81">
        <f t="shared" si="10"/>
        <v>1.0526315789473684</v>
      </c>
      <c r="H92" s="119" t="s">
        <v>222</v>
      </c>
    </row>
    <row r="93" spans="2:9" s="1" customFormat="1" x14ac:dyDescent="0.25">
      <c r="B93" s="85" t="s">
        <v>228</v>
      </c>
      <c r="C93" s="79">
        <f>SUMIFS('2018'!L:L,'2018'!J:J,"Kit C")+SUMIFS('2018'!L:L,'2018'!J:J,"Kit D")</f>
        <v>95</v>
      </c>
      <c r="D93" s="80">
        <f t="shared" si="8"/>
        <v>4.75</v>
      </c>
      <c r="E93" s="80">
        <f t="shared" si="18"/>
        <v>5</v>
      </c>
      <c r="F93" s="80">
        <f t="shared" si="19"/>
        <v>-0.25</v>
      </c>
      <c r="G93" s="81">
        <f t="shared" si="10"/>
        <v>1.0526315789473684</v>
      </c>
      <c r="H93" s="119" t="s">
        <v>222</v>
      </c>
    </row>
    <row r="94" spans="2:9" s="1" customFormat="1" x14ac:dyDescent="0.25">
      <c r="B94" s="85" t="s">
        <v>229</v>
      </c>
      <c r="C94" s="79">
        <f>SUMIFS('2018'!L:L,'2018'!J:J,"Kit C")+SUMIFS('2018'!L:L,'2018'!J:J,"Kit D")</f>
        <v>95</v>
      </c>
      <c r="D94" s="80">
        <f t="shared" si="8"/>
        <v>4.75</v>
      </c>
      <c r="E94" s="80">
        <f t="shared" si="18"/>
        <v>5</v>
      </c>
      <c r="F94" s="80">
        <f t="shared" si="19"/>
        <v>-0.25</v>
      </c>
      <c r="G94" s="81">
        <f t="shared" si="10"/>
        <v>1.0526315789473684</v>
      </c>
      <c r="H94" s="119" t="s">
        <v>222</v>
      </c>
    </row>
    <row r="95" spans="2:9" s="1" customFormat="1" ht="15.75" thickBot="1" x14ac:dyDescent="0.3">
      <c r="B95" s="120" t="s">
        <v>230</v>
      </c>
      <c r="C95" s="90">
        <f>SUMIFS('2018'!L:L,'2018'!J:J,"Kit C")+SUMIFS('2018'!L:L,'2018'!J:J,"Kit D")</f>
        <v>95</v>
      </c>
      <c r="D95" s="91">
        <f t="shared" si="8"/>
        <v>4.75</v>
      </c>
      <c r="E95" s="91">
        <f t="shared" si="18"/>
        <v>5</v>
      </c>
      <c r="F95" s="91">
        <f t="shared" si="19"/>
        <v>-0.25</v>
      </c>
      <c r="G95" s="92">
        <f t="shared" si="10"/>
        <v>1.0526315789473684</v>
      </c>
      <c r="H95" s="121" t="s">
        <v>222</v>
      </c>
      <c r="I95" s="122"/>
    </row>
    <row r="96" spans="2:9" s="1" customFormat="1" ht="15.75" thickBot="1" x14ac:dyDescent="0.3">
      <c r="B96" s="123" t="s">
        <v>36</v>
      </c>
      <c r="C96" s="124">
        <f>D13</f>
        <v>157</v>
      </c>
      <c r="D96" s="125">
        <f t="shared" si="8"/>
        <v>7.8500000000000005</v>
      </c>
      <c r="E96" s="125">
        <f>SUM(E55:P55)</f>
        <v>2</v>
      </c>
      <c r="F96" s="125">
        <f t="shared" si="19"/>
        <v>5.8500000000000005</v>
      </c>
      <c r="G96" s="126">
        <f t="shared" si="10"/>
        <v>0.25477707006369427</v>
      </c>
      <c r="H96" s="106" t="s">
        <v>36</v>
      </c>
      <c r="I96" s="77"/>
    </row>
    <row r="97" spans="2:9" s="1" customFormat="1" x14ac:dyDescent="0.25">
      <c r="B97" s="114" t="s">
        <v>231</v>
      </c>
      <c r="C97" s="115">
        <f>SUM($D$7:$D$8)</f>
        <v>104</v>
      </c>
      <c r="D97" s="116">
        <f t="shared" si="8"/>
        <v>5.2</v>
      </c>
      <c r="E97" s="116">
        <f>SUM($E$56:$P$57)</f>
        <v>5</v>
      </c>
      <c r="F97" s="116">
        <f>D97-E97</f>
        <v>0.20000000000000018</v>
      </c>
      <c r="G97" s="117">
        <f t="shared" si="10"/>
        <v>0.96153846153846145</v>
      </c>
      <c r="H97" s="118" t="s">
        <v>232</v>
      </c>
      <c r="I97" s="127"/>
    </row>
    <row r="98" spans="2:9" s="1" customFormat="1" ht="36.75" x14ac:dyDescent="0.25">
      <c r="B98" s="78" t="s">
        <v>233</v>
      </c>
      <c r="C98" s="79">
        <f t="shared" ref="C98:C102" si="20">SUM($D$7:$D$8)</f>
        <v>104</v>
      </c>
      <c r="D98" s="80">
        <f t="shared" si="8"/>
        <v>5.2</v>
      </c>
      <c r="E98" s="80">
        <f t="shared" ref="E98:E102" si="21">SUM($E$56:$P$57)</f>
        <v>5</v>
      </c>
      <c r="F98" s="80">
        <f t="shared" ref="F98:F102" si="22">D98-E98</f>
        <v>0.20000000000000018</v>
      </c>
      <c r="G98" s="81">
        <f t="shared" si="10"/>
        <v>0.96153846153846145</v>
      </c>
      <c r="H98" s="119" t="s">
        <v>232</v>
      </c>
      <c r="I98" s="128"/>
    </row>
    <row r="99" spans="2:9" s="1" customFormat="1" x14ac:dyDescent="0.25">
      <c r="B99" s="85" t="s">
        <v>234</v>
      </c>
      <c r="C99" s="79">
        <f t="shared" si="20"/>
        <v>104</v>
      </c>
      <c r="D99" s="80">
        <f t="shared" si="8"/>
        <v>5.2</v>
      </c>
      <c r="E99" s="80">
        <f t="shared" si="21"/>
        <v>5</v>
      </c>
      <c r="F99" s="80">
        <f t="shared" si="22"/>
        <v>0.20000000000000018</v>
      </c>
      <c r="G99" s="81">
        <f t="shared" si="10"/>
        <v>0.96153846153846145</v>
      </c>
      <c r="H99" s="119" t="s">
        <v>232</v>
      </c>
      <c r="I99" s="129"/>
    </row>
    <row r="100" spans="2:9" s="1" customFormat="1" x14ac:dyDescent="0.25">
      <c r="B100" s="85" t="s">
        <v>235</v>
      </c>
      <c r="C100" s="79">
        <f t="shared" si="20"/>
        <v>104</v>
      </c>
      <c r="D100" s="80">
        <f t="shared" si="8"/>
        <v>5.2</v>
      </c>
      <c r="E100" s="80">
        <f t="shared" si="21"/>
        <v>5</v>
      </c>
      <c r="F100" s="80">
        <f t="shared" si="22"/>
        <v>0.20000000000000018</v>
      </c>
      <c r="G100" s="81">
        <f t="shared" si="10"/>
        <v>0.96153846153846145</v>
      </c>
      <c r="H100" s="130" t="s">
        <v>232</v>
      </c>
      <c r="I100" s="128"/>
    </row>
    <row r="101" spans="2:9" s="1" customFormat="1" x14ac:dyDescent="0.25">
      <c r="B101" s="78" t="s">
        <v>236</v>
      </c>
      <c r="C101" s="79">
        <f t="shared" si="20"/>
        <v>104</v>
      </c>
      <c r="D101" s="80">
        <f t="shared" si="8"/>
        <v>5.2</v>
      </c>
      <c r="E101" s="80">
        <f t="shared" si="21"/>
        <v>5</v>
      </c>
      <c r="F101" s="80">
        <f t="shared" si="22"/>
        <v>0.20000000000000018</v>
      </c>
      <c r="G101" s="81">
        <f t="shared" si="10"/>
        <v>0.96153846153846145</v>
      </c>
      <c r="H101" s="131" t="s">
        <v>232</v>
      </c>
      <c r="I101" s="128"/>
    </row>
    <row r="102" spans="2:9" s="1" customFormat="1" ht="15.75" thickBot="1" x14ac:dyDescent="0.3">
      <c r="B102" s="120" t="s">
        <v>237</v>
      </c>
      <c r="C102" s="90">
        <f t="shared" si="20"/>
        <v>104</v>
      </c>
      <c r="D102" s="91">
        <f t="shared" si="8"/>
        <v>5.2</v>
      </c>
      <c r="E102" s="91">
        <f t="shared" si="21"/>
        <v>5</v>
      </c>
      <c r="F102" s="91">
        <f t="shared" si="22"/>
        <v>0.20000000000000018</v>
      </c>
      <c r="G102" s="92">
        <f t="shared" si="10"/>
        <v>0.96153846153846145</v>
      </c>
      <c r="H102" s="121" t="s">
        <v>232</v>
      </c>
      <c r="I102" s="132"/>
    </row>
    <row r="103" spans="2:9" s="1" customFormat="1" ht="48.75" x14ac:dyDescent="0.25">
      <c r="B103" s="133" t="s">
        <v>238</v>
      </c>
      <c r="C103" s="97">
        <f>$D$7</f>
        <v>20</v>
      </c>
      <c r="D103" s="98">
        <f t="shared" si="8"/>
        <v>1</v>
      </c>
      <c r="E103" s="98">
        <f>SUM($E$57:$P$57)</f>
        <v>1</v>
      </c>
      <c r="F103" s="98">
        <f>D103-E103</f>
        <v>0</v>
      </c>
      <c r="G103" s="99">
        <f t="shared" si="10"/>
        <v>1</v>
      </c>
      <c r="H103" s="100" t="s">
        <v>37</v>
      </c>
      <c r="I103" s="14"/>
    </row>
    <row r="104" spans="2:9" s="1" customFormat="1" ht="48.75" x14ac:dyDescent="0.25">
      <c r="B104" s="134" t="s">
        <v>239</v>
      </c>
      <c r="C104" s="102">
        <f t="shared" ref="C104:C109" si="23">$D$7</f>
        <v>20</v>
      </c>
      <c r="D104" s="103">
        <f t="shared" si="8"/>
        <v>1</v>
      </c>
      <c r="E104" s="103">
        <f t="shared" ref="E104:E109" si="24">SUM($E$57:$P$57)</f>
        <v>1</v>
      </c>
      <c r="F104" s="103">
        <f t="shared" ref="F104:F109" si="25">D104-E104</f>
        <v>0</v>
      </c>
      <c r="G104" s="104">
        <f t="shared" si="10"/>
        <v>1</v>
      </c>
      <c r="H104" s="108" t="s">
        <v>37</v>
      </c>
    </row>
    <row r="105" spans="2:9" s="1" customFormat="1" x14ac:dyDescent="0.25">
      <c r="B105" s="134" t="s">
        <v>240</v>
      </c>
      <c r="C105" s="102">
        <f t="shared" si="23"/>
        <v>20</v>
      </c>
      <c r="D105" s="103">
        <f t="shared" si="8"/>
        <v>1</v>
      </c>
      <c r="E105" s="103">
        <f t="shared" si="24"/>
        <v>1</v>
      </c>
      <c r="F105" s="103">
        <f t="shared" si="25"/>
        <v>0</v>
      </c>
      <c r="G105" s="104">
        <f t="shared" si="10"/>
        <v>1</v>
      </c>
      <c r="H105" s="108" t="s">
        <v>37</v>
      </c>
    </row>
    <row r="106" spans="2:9" s="1" customFormat="1" x14ac:dyDescent="0.25">
      <c r="B106" s="101" t="s">
        <v>241</v>
      </c>
      <c r="C106" s="102">
        <f t="shared" si="23"/>
        <v>20</v>
      </c>
      <c r="D106" s="103">
        <f t="shared" si="8"/>
        <v>1</v>
      </c>
      <c r="E106" s="103">
        <f t="shared" si="24"/>
        <v>1</v>
      </c>
      <c r="F106" s="103">
        <f t="shared" si="25"/>
        <v>0</v>
      </c>
      <c r="G106" s="104">
        <f t="shared" si="10"/>
        <v>1</v>
      </c>
      <c r="H106" s="108" t="s">
        <v>37</v>
      </c>
    </row>
    <row r="107" spans="2:9" s="1" customFormat="1" ht="144.75" x14ac:dyDescent="0.25">
      <c r="B107" s="134" t="s">
        <v>242</v>
      </c>
      <c r="C107" s="102">
        <f t="shared" si="23"/>
        <v>20</v>
      </c>
      <c r="D107" s="103">
        <f t="shared" si="8"/>
        <v>1</v>
      </c>
      <c r="E107" s="103">
        <f t="shared" si="24"/>
        <v>1</v>
      </c>
      <c r="F107" s="103">
        <f t="shared" si="25"/>
        <v>0</v>
      </c>
      <c r="G107" s="104">
        <f t="shared" si="10"/>
        <v>1</v>
      </c>
      <c r="H107" s="108" t="s">
        <v>37</v>
      </c>
    </row>
    <row r="108" spans="2:9" s="1" customFormat="1" ht="192.75" x14ac:dyDescent="0.25">
      <c r="B108" s="134" t="s">
        <v>243</v>
      </c>
      <c r="C108" s="102">
        <f t="shared" si="23"/>
        <v>20</v>
      </c>
      <c r="D108" s="103">
        <f t="shared" si="8"/>
        <v>1</v>
      </c>
      <c r="E108" s="103">
        <f t="shared" si="24"/>
        <v>1</v>
      </c>
      <c r="F108" s="103">
        <f t="shared" si="25"/>
        <v>0</v>
      </c>
      <c r="G108" s="104">
        <f t="shared" si="10"/>
        <v>1</v>
      </c>
      <c r="H108" s="106" t="s">
        <v>37</v>
      </c>
    </row>
    <row r="109" spans="2:9" s="1" customFormat="1" ht="15.75" thickBot="1" x14ac:dyDescent="0.3">
      <c r="B109" s="135" t="s">
        <v>244</v>
      </c>
      <c r="C109" s="110">
        <f t="shared" si="23"/>
        <v>20</v>
      </c>
      <c r="D109" s="111">
        <f t="shared" si="8"/>
        <v>1</v>
      </c>
      <c r="E109" s="111">
        <f t="shared" si="24"/>
        <v>1</v>
      </c>
      <c r="F109" s="111">
        <f t="shared" si="25"/>
        <v>0</v>
      </c>
      <c r="G109" s="112">
        <f t="shared" si="10"/>
        <v>1</v>
      </c>
      <c r="H109" s="136" t="s">
        <v>37</v>
      </c>
    </row>
  </sheetData>
  <mergeCells count="14">
    <mergeCell ref="B53:D53"/>
    <mergeCell ref="F3:F4"/>
    <mergeCell ref="F27:F28"/>
    <mergeCell ref="B50:D51"/>
    <mergeCell ref="E50:P50"/>
    <mergeCell ref="B52:D52"/>
    <mergeCell ref="B60:D60"/>
    <mergeCell ref="B61:D61"/>
    <mergeCell ref="B54:D54"/>
    <mergeCell ref="B55:D55"/>
    <mergeCell ref="B56:D56"/>
    <mergeCell ref="B57:D57"/>
    <mergeCell ref="B58:D58"/>
    <mergeCell ref="B59:D5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03AD0-1BFA-4DAF-8AC8-DA81BC294A76}">
  <dimension ref="A1:E79"/>
  <sheetViews>
    <sheetView workbookViewId="0">
      <pane ySplit="1" topLeftCell="A60" activePane="bottomLeft" state="frozenSplit"/>
      <selection pane="bottomLeft" activeCell="I62" sqref="I62"/>
    </sheetView>
  </sheetViews>
  <sheetFormatPr defaultRowHeight="15" x14ac:dyDescent="0.25"/>
  <cols>
    <col min="1" max="1" width="27.28515625" customWidth="1"/>
    <col min="2" max="2" width="27" customWidth="1"/>
    <col min="3" max="3" width="46.85546875" customWidth="1"/>
    <col min="4" max="4" width="76.5703125" customWidth="1"/>
    <col min="5" max="5" width="24.5703125" customWidth="1"/>
    <col min="6" max="6" width="10" customWidth="1"/>
  </cols>
  <sheetData>
    <row r="1" spans="1:5" ht="15.75" thickBot="1" x14ac:dyDescent="0.3">
      <c r="A1" s="142" t="s">
        <v>255</v>
      </c>
      <c r="B1" s="143" t="s">
        <v>256</v>
      </c>
      <c r="C1" s="143" t="s">
        <v>257</v>
      </c>
      <c r="D1" s="143" t="s">
        <v>258</v>
      </c>
      <c r="E1" s="143" t="s">
        <v>259</v>
      </c>
    </row>
    <row r="2" spans="1:5" ht="23.25" thickBot="1" x14ac:dyDescent="0.3">
      <c r="A2" s="144" t="s">
        <v>260</v>
      </c>
      <c r="B2" s="145" t="s">
        <v>29</v>
      </c>
      <c r="C2" s="146" t="s">
        <v>29</v>
      </c>
      <c r="D2" s="147" t="s">
        <v>322</v>
      </c>
      <c r="E2" s="147"/>
    </row>
    <row r="3" spans="1:5" x14ac:dyDescent="0.25">
      <c r="A3" s="297" t="s">
        <v>261</v>
      </c>
      <c r="B3" s="148" t="s">
        <v>262</v>
      </c>
      <c r="C3" s="149" t="s">
        <v>263</v>
      </c>
      <c r="D3" s="150" t="s">
        <v>201</v>
      </c>
      <c r="E3" s="150"/>
    </row>
    <row r="4" spans="1:5" ht="22.5" x14ac:dyDescent="0.25">
      <c r="A4" s="298"/>
      <c r="B4" s="151" t="s">
        <v>264</v>
      </c>
      <c r="C4" s="152" t="s">
        <v>287</v>
      </c>
      <c r="D4" s="153" t="s">
        <v>180</v>
      </c>
      <c r="E4" s="153"/>
    </row>
    <row r="5" spans="1:5" x14ac:dyDescent="0.25">
      <c r="A5" s="298"/>
      <c r="B5" s="151" t="s">
        <v>265</v>
      </c>
      <c r="C5" s="152" t="s">
        <v>211</v>
      </c>
      <c r="D5" s="153" t="s">
        <v>211</v>
      </c>
      <c r="E5" s="153"/>
    </row>
    <row r="6" spans="1:5" x14ac:dyDescent="0.25">
      <c r="A6" s="298"/>
      <c r="B6" s="151" t="s">
        <v>266</v>
      </c>
      <c r="C6" s="152" t="s">
        <v>212</v>
      </c>
      <c r="D6" s="153" t="s">
        <v>212</v>
      </c>
      <c r="E6" s="153"/>
    </row>
    <row r="7" spans="1:5" x14ac:dyDescent="0.25">
      <c r="A7" s="298"/>
      <c r="B7" s="151" t="s">
        <v>267</v>
      </c>
      <c r="C7" s="152" t="s">
        <v>268</v>
      </c>
      <c r="D7" s="153" t="s">
        <v>214</v>
      </c>
      <c r="E7" s="153"/>
    </row>
    <row r="8" spans="1:5" x14ac:dyDescent="0.25">
      <c r="A8" s="298"/>
      <c r="B8" s="151" t="s">
        <v>269</v>
      </c>
      <c r="C8" s="152" t="s">
        <v>204</v>
      </c>
      <c r="D8" s="153" t="s">
        <v>204</v>
      </c>
      <c r="E8" s="153"/>
    </row>
    <row r="9" spans="1:5" x14ac:dyDescent="0.25">
      <c r="A9" s="298"/>
      <c r="B9" s="151" t="s">
        <v>270</v>
      </c>
      <c r="C9" s="152" t="s">
        <v>271</v>
      </c>
      <c r="D9" s="153" t="s">
        <v>203</v>
      </c>
      <c r="E9" s="153"/>
    </row>
    <row r="10" spans="1:5" x14ac:dyDescent="0.25">
      <c r="A10" s="298"/>
      <c r="B10" s="151" t="s">
        <v>272</v>
      </c>
      <c r="C10" s="152" t="s">
        <v>273</v>
      </c>
      <c r="D10" s="153" t="s">
        <v>205</v>
      </c>
      <c r="E10" s="153"/>
    </row>
    <row r="11" spans="1:5" x14ac:dyDescent="0.25">
      <c r="A11" s="298"/>
      <c r="B11" s="151" t="s">
        <v>274</v>
      </c>
      <c r="C11" s="152" t="s">
        <v>275</v>
      </c>
      <c r="D11" s="153" t="s">
        <v>206</v>
      </c>
      <c r="E11" s="153"/>
    </row>
    <row r="12" spans="1:5" x14ac:dyDescent="0.25">
      <c r="A12" s="298"/>
      <c r="B12" s="151" t="s">
        <v>276</v>
      </c>
      <c r="C12" s="152" t="s">
        <v>277</v>
      </c>
      <c r="D12" s="153" t="s">
        <v>209</v>
      </c>
      <c r="E12" s="153"/>
    </row>
    <row r="13" spans="1:5" x14ac:dyDescent="0.25">
      <c r="A13" s="298"/>
      <c r="B13" s="151" t="s">
        <v>278</v>
      </c>
      <c r="C13" s="152" t="s">
        <v>215</v>
      </c>
      <c r="D13" s="153" t="s">
        <v>215</v>
      </c>
      <c r="E13" s="153"/>
    </row>
    <row r="14" spans="1:5" x14ac:dyDescent="0.25">
      <c r="A14" s="298"/>
      <c r="B14" s="151" t="s">
        <v>279</v>
      </c>
      <c r="C14" s="152" t="s">
        <v>216</v>
      </c>
      <c r="D14" s="153" t="s">
        <v>216</v>
      </c>
      <c r="E14" s="153"/>
    </row>
    <row r="15" spans="1:5" x14ac:dyDescent="0.25">
      <c r="A15" s="298"/>
      <c r="B15" s="151" t="s">
        <v>280</v>
      </c>
      <c r="C15" s="152" t="s">
        <v>281</v>
      </c>
      <c r="D15" s="153" t="s">
        <v>207</v>
      </c>
      <c r="E15" s="153"/>
    </row>
    <row r="16" spans="1:5" x14ac:dyDescent="0.25">
      <c r="A16" s="298"/>
      <c r="B16" s="151" t="s">
        <v>282</v>
      </c>
      <c r="C16" s="152" t="s">
        <v>283</v>
      </c>
      <c r="D16" s="153" t="s">
        <v>208</v>
      </c>
      <c r="E16" s="153"/>
    </row>
    <row r="17" spans="1:5" ht="15.75" thickBot="1" x14ac:dyDescent="0.3">
      <c r="A17" s="299"/>
      <c r="B17" s="154" t="s">
        <v>284</v>
      </c>
      <c r="C17" s="155" t="s">
        <v>285</v>
      </c>
      <c r="D17" s="156" t="s">
        <v>210</v>
      </c>
      <c r="E17" s="156"/>
    </row>
    <row r="18" spans="1:5" x14ac:dyDescent="0.25">
      <c r="A18" s="300" t="s">
        <v>286</v>
      </c>
      <c r="B18" s="157" t="s">
        <v>262</v>
      </c>
      <c r="C18" s="158" t="s">
        <v>263</v>
      </c>
      <c r="D18" s="159" t="s">
        <v>201</v>
      </c>
      <c r="E18" s="159"/>
    </row>
    <row r="19" spans="1:5" ht="22.5" x14ac:dyDescent="0.25">
      <c r="A19" s="300"/>
      <c r="B19" s="160" t="s">
        <v>264</v>
      </c>
      <c r="C19" s="161" t="s">
        <v>287</v>
      </c>
      <c r="D19" s="162" t="s">
        <v>180</v>
      </c>
      <c r="E19" s="162"/>
    </row>
    <row r="20" spans="1:5" x14ac:dyDescent="0.25">
      <c r="A20" s="300"/>
      <c r="B20" s="160" t="s">
        <v>265</v>
      </c>
      <c r="C20" s="161" t="s">
        <v>211</v>
      </c>
      <c r="D20" s="162" t="s">
        <v>211</v>
      </c>
      <c r="E20" s="162"/>
    </row>
    <row r="21" spans="1:5" x14ac:dyDescent="0.25">
      <c r="A21" s="300"/>
      <c r="B21" s="160" t="s">
        <v>269</v>
      </c>
      <c r="C21" s="161" t="s">
        <v>204</v>
      </c>
      <c r="D21" s="162" t="s">
        <v>204</v>
      </c>
      <c r="E21" s="162"/>
    </row>
    <row r="22" spans="1:5" x14ac:dyDescent="0.25">
      <c r="A22" s="300"/>
      <c r="B22" s="160" t="s">
        <v>270</v>
      </c>
      <c r="C22" s="161" t="s">
        <v>271</v>
      </c>
      <c r="D22" s="162" t="s">
        <v>203</v>
      </c>
      <c r="E22" s="162"/>
    </row>
    <row r="23" spans="1:5" x14ac:dyDescent="0.25">
      <c r="A23" s="300"/>
      <c r="B23" s="160" t="s">
        <v>272</v>
      </c>
      <c r="C23" s="161" t="s">
        <v>273</v>
      </c>
      <c r="D23" s="162" t="s">
        <v>205</v>
      </c>
      <c r="E23" s="162"/>
    </row>
    <row r="24" spans="1:5" x14ac:dyDescent="0.25">
      <c r="A24" s="300"/>
      <c r="B24" s="160" t="s">
        <v>274</v>
      </c>
      <c r="C24" s="161" t="s">
        <v>275</v>
      </c>
      <c r="D24" s="162" t="s">
        <v>206</v>
      </c>
      <c r="E24" s="162"/>
    </row>
    <row r="25" spans="1:5" x14ac:dyDescent="0.25">
      <c r="A25" s="300"/>
      <c r="B25" s="160" t="s">
        <v>276</v>
      </c>
      <c r="C25" s="161" t="s">
        <v>277</v>
      </c>
      <c r="D25" s="162" t="s">
        <v>209</v>
      </c>
      <c r="E25" s="162"/>
    </row>
    <row r="26" spans="1:5" x14ac:dyDescent="0.25">
      <c r="A26" s="300"/>
      <c r="B26" s="160" t="s">
        <v>280</v>
      </c>
      <c r="C26" s="161" t="s">
        <v>281</v>
      </c>
      <c r="D26" s="162" t="s">
        <v>207</v>
      </c>
      <c r="E26" s="162"/>
    </row>
    <row r="27" spans="1:5" x14ac:dyDescent="0.25">
      <c r="A27" s="300"/>
      <c r="B27" s="160" t="s">
        <v>282</v>
      </c>
      <c r="C27" s="161" t="s">
        <v>283</v>
      </c>
      <c r="D27" s="162" t="s">
        <v>208</v>
      </c>
      <c r="E27" s="162"/>
    </row>
    <row r="28" spans="1:5" ht="15.75" thickBot="1" x14ac:dyDescent="0.3">
      <c r="A28" s="301"/>
      <c r="B28" s="163" t="s">
        <v>284</v>
      </c>
      <c r="C28" s="164" t="s">
        <v>285</v>
      </c>
      <c r="D28" s="165" t="s">
        <v>210</v>
      </c>
      <c r="E28" s="165"/>
    </row>
    <row r="29" spans="1:5" x14ac:dyDescent="0.25">
      <c r="A29" s="302" t="s">
        <v>288</v>
      </c>
      <c r="B29" s="151" t="s">
        <v>262</v>
      </c>
      <c r="C29" s="152" t="s">
        <v>263</v>
      </c>
      <c r="D29" s="153" t="s">
        <v>201</v>
      </c>
      <c r="E29" s="153"/>
    </row>
    <row r="30" spans="1:5" ht="22.5" x14ac:dyDescent="0.25">
      <c r="A30" s="303"/>
      <c r="B30" s="151" t="s">
        <v>264</v>
      </c>
      <c r="C30" s="152" t="s">
        <v>287</v>
      </c>
      <c r="D30" s="153" t="s">
        <v>180</v>
      </c>
      <c r="E30" s="153"/>
    </row>
    <row r="31" spans="1:5" x14ac:dyDescent="0.25">
      <c r="A31" s="303"/>
      <c r="B31" s="151" t="s">
        <v>265</v>
      </c>
      <c r="C31" s="152" t="s">
        <v>211</v>
      </c>
      <c r="D31" s="153" t="s">
        <v>211</v>
      </c>
      <c r="E31" s="153"/>
    </row>
    <row r="32" spans="1:5" x14ac:dyDescent="0.25">
      <c r="A32" s="303"/>
      <c r="B32" s="151" t="s">
        <v>266</v>
      </c>
      <c r="C32" s="152" t="s">
        <v>212</v>
      </c>
      <c r="D32" s="153" t="s">
        <v>212</v>
      </c>
      <c r="E32" s="153"/>
    </row>
    <row r="33" spans="1:5" x14ac:dyDescent="0.25">
      <c r="A33" s="303"/>
      <c r="B33" s="151" t="s">
        <v>267</v>
      </c>
      <c r="C33" s="152" t="s">
        <v>268</v>
      </c>
      <c r="D33" s="153" t="s">
        <v>214</v>
      </c>
      <c r="E33" s="153"/>
    </row>
    <row r="34" spans="1:5" x14ac:dyDescent="0.25">
      <c r="A34" s="303"/>
      <c r="B34" s="151" t="s">
        <v>269</v>
      </c>
      <c r="C34" s="152" t="s">
        <v>204</v>
      </c>
      <c r="D34" s="153" t="s">
        <v>204</v>
      </c>
      <c r="E34" s="153"/>
    </row>
    <row r="35" spans="1:5" ht="22.5" x14ac:dyDescent="0.25">
      <c r="A35" s="303"/>
      <c r="B35" s="151" t="s">
        <v>289</v>
      </c>
      <c r="C35" s="152" t="s">
        <v>290</v>
      </c>
      <c r="D35" s="153" t="s">
        <v>290</v>
      </c>
      <c r="E35" s="153"/>
    </row>
    <row r="36" spans="1:5" x14ac:dyDescent="0.25">
      <c r="A36" s="303"/>
      <c r="B36" s="151" t="s">
        <v>291</v>
      </c>
      <c r="C36" s="152" t="s">
        <v>292</v>
      </c>
      <c r="D36" s="166" t="s">
        <v>292</v>
      </c>
      <c r="E36" s="167"/>
    </row>
    <row r="37" spans="1:5" x14ac:dyDescent="0.25">
      <c r="A37" s="303"/>
      <c r="B37" s="151" t="s">
        <v>270</v>
      </c>
      <c r="C37" s="152" t="s">
        <v>271</v>
      </c>
      <c r="D37" s="153" t="s">
        <v>203</v>
      </c>
      <c r="E37" s="153"/>
    </row>
    <row r="38" spans="1:5" x14ac:dyDescent="0.25">
      <c r="A38" s="303"/>
      <c r="B38" s="151" t="s">
        <v>272</v>
      </c>
      <c r="C38" s="152" t="s">
        <v>273</v>
      </c>
      <c r="D38" s="153" t="s">
        <v>205</v>
      </c>
      <c r="E38" s="153"/>
    </row>
    <row r="39" spans="1:5" x14ac:dyDescent="0.25">
      <c r="A39" s="303"/>
      <c r="B39" s="151" t="s">
        <v>274</v>
      </c>
      <c r="C39" s="152" t="s">
        <v>275</v>
      </c>
      <c r="D39" s="153" t="s">
        <v>206</v>
      </c>
      <c r="E39" s="153"/>
    </row>
    <row r="40" spans="1:5" x14ac:dyDescent="0.25">
      <c r="A40" s="303"/>
      <c r="B40" s="151" t="s">
        <v>276</v>
      </c>
      <c r="C40" s="152" t="s">
        <v>277</v>
      </c>
      <c r="D40" s="153" t="s">
        <v>209</v>
      </c>
      <c r="E40" s="153"/>
    </row>
    <row r="41" spans="1:5" x14ac:dyDescent="0.25">
      <c r="A41" s="303"/>
      <c r="B41" s="151" t="s">
        <v>278</v>
      </c>
      <c r="C41" s="152" t="s">
        <v>215</v>
      </c>
      <c r="D41" s="153" t="s">
        <v>215</v>
      </c>
      <c r="E41" s="153"/>
    </row>
    <row r="42" spans="1:5" x14ac:dyDescent="0.25">
      <c r="A42" s="303"/>
      <c r="B42" s="151" t="s">
        <v>279</v>
      </c>
      <c r="C42" s="152" t="s">
        <v>216</v>
      </c>
      <c r="D42" s="153" t="s">
        <v>216</v>
      </c>
      <c r="E42" s="153"/>
    </row>
    <row r="43" spans="1:5" x14ac:dyDescent="0.25">
      <c r="A43" s="303"/>
      <c r="B43" s="151" t="s">
        <v>280</v>
      </c>
      <c r="C43" s="152" t="s">
        <v>281</v>
      </c>
      <c r="D43" s="153" t="s">
        <v>207</v>
      </c>
      <c r="E43" s="153"/>
    </row>
    <row r="44" spans="1:5" x14ac:dyDescent="0.25">
      <c r="A44" s="303"/>
      <c r="B44" s="151" t="s">
        <v>282</v>
      </c>
      <c r="C44" s="152" t="s">
        <v>283</v>
      </c>
      <c r="D44" s="153" t="s">
        <v>208</v>
      </c>
      <c r="E44" s="153"/>
    </row>
    <row r="45" spans="1:5" ht="15.75" thickBot="1" x14ac:dyDescent="0.3">
      <c r="A45" s="304"/>
      <c r="B45" s="154" t="s">
        <v>284</v>
      </c>
      <c r="C45" s="155" t="s">
        <v>285</v>
      </c>
      <c r="D45" s="156" t="s">
        <v>210</v>
      </c>
      <c r="E45" s="156"/>
    </row>
    <row r="46" spans="1:5" x14ac:dyDescent="0.25">
      <c r="A46" s="305" t="s">
        <v>293</v>
      </c>
      <c r="B46" s="160" t="s">
        <v>262</v>
      </c>
      <c r="C46" s="161" t="s">
        <v>263</v>
      </c>
      <c r="D46" s="162" t="s">
        <v>201</v>
      </c>
      <c r="E46" s="162"/>
    </row>
    <row r="47" spans="1:5" ht="22.5" x14ac:dyDescent="0.25">
      <c r="A47" s="300"/>
      <c r="B47" s="160" t="s">
        <v>264</v>
      </c>
      <c r="C47" s="161" t="s">
        <v>287</v>
      </c>
      <c r="D47" s="162" t="s">
        <v>180</v>
      </c>
      <c r="E47" s="162"/>
    </row>
    <row r="48" spans="1:5" x14ac:dyDescent="0.25">
      <c r="A48" s="300"/>
      <c r="B48" s="160" t="s">
        <v>265</v>
      </c>
      <c r="C48" s="161" t="s">
        <v>211</v>
      </c>
      <c r="D48" s="162" t="s">
        <v>211</v>
      </c>
      <c r="E48" s="162"/>
    </row>
    <row r="49" spans="1:5" x14ac:dyDescent="0.25">
      <c r="A49" s="300"/>
      <c r="B49" s="160" t="s">
        <v>269</v>
      </c>
      <c r="C49" s="161" t="s">
        <v>204</v>
      </c>
      <c r="D49" s="162" t="s">
        <v>204</v>
      </c>
      <c r="E49" s="162"/>
    </row>
    <row r="50" spans="1:5" x14ac:dyDescent="0.25">
      <c r="A50" s="300"/>
      <c r="B50" s="160" t="s">
        <v>289</v>
      </c>
      <c r="C50" s="161" t="s">
        <v>294</v>
      </c>
      <c r="D50" s="162" t="s">
        <v>294</v>
      </c>
      <c r="E50" s="162"/>
    </row>
    <row r="51" spans="1:5" x14ac:dyDescent="0.25">
      <c r="A51" s="300"/>
      <c r="B51" s="160" t="s">
        <v>291</v>
      </c>
      <c r="C51" s="161" t="s">
        <v>295</v>
      </c>
      <c r="D51" s="161" t="s">
        <v>295</v>
      </c>
      <c r="E51" s="161"/>
    </row>
    <row r="52" spans="1:5" x14ac:dyDescent="0.25">
      <c r="A52" s="300"/>
      <c r="B52" s="160" t="s">
        <v>270</v>
      </c>
      <c r="C52" s="161" t="s">
        <v>271</v>
      </c>
      <c r="D52" s="162" t="s">
        <v>203</v>
      </c>
      <c r="E52" s="162"/>
    </row>
    <row r="53" spans="1:5" x14ac:dyDescent="0.25">
      <c r="A53" s="300"/>
      <c r="B53" s="160" t="s">
        <v>272</v>
      </c>
      <c r="C53" s="161" t="s">
        <v>273</v>
      </c>
      <c r="D53" s="162" t="s">
        <v>205</v>
      </c>
      <c r="E53" s="162"/>
    </row>
    <row r="54" spans="1:5" x14ac:dyDescent="0.25">
      <c r="A54" s="300"/>
      <c r="B54" s="160" t="s">
        <v>274</v>
      </c>
      <c r="C54" s="161" t="s">
        <v>275</v>
      </c>
      <c r="D54" s="162" t="s">
        <v>206</v>
      </c>
      <c r="E54" s="162"/>
    </row>
    <row r="55" spans="1:5" x14ac:dyDescent="0.25">
      <c r="A55" s="300"/>
      <c r="B55" s="160" t="s">
        <v>276</v>
      </c>
      <c r="C55" s="161" t="s">
        <v>277</v>
      </c>
      <c r="D55" s="162" t="s">
        <v>209</v>
      </c>
      <c r="E55" s="162"/>
    </row>
    <row r="56" spans="1:5" x14ac:dyDescent="0.25">
      <c r="A56" s="300"/>
      <c r="B56" s="160" t="s">
        <v>280</v>
      </c>
      <c r="C56" s="161" t="s">
        <v>281</v>
      </c>
      <c r="D56" s="162" t="s">
        <v>207</v>
      </c>
      <c r="E56" s="162"/>
    </row>
    <row r="57" spans="1:5" x14ac:dyDescent="0.25">
      <c r="A57" s="300"/>
      <c r="B57" s="160" t="s">
        <v>282</v>
      </c>
      <c r="C57" s="161" t="s">
        <v>283</v>
      </c>
      <c r="D57" s="162" t="s">
        <v>208</v>
      </c>
      <c r="E57" s="162"/>
    </row>
    <row r="58" spans="1:5" ht="15.75" thickBot="1" x14ac:dyDescent="0.3">
      <c r="A58" s="301"/>
      <c r="B58" s="163" t="s">
        <v>284</v>
      </c>
      <c r="C58" s="164" t="s">
        <v>285</v>
      </c>
      <c r="D58" s="165" t="s">
        <v>210</v>
      </c>
      <c r="E58" s="165"/>
    </row>
    <row r="59" spans="1:5" ht="22.5" customHeight="1" x14ac:dyDescent="0.25">
      <c r="A59" s="289" t="s">
        <v>296</v>
      </c>
      <c r="B59" s="149" t="s">
        <v>297</v>
      </c>
      <c r="C59" s="149" t="s">
        <v>298</v>
      </c>
      <c r="D59" s="258" t="s">
        <v>239</v>
      </c>
      <c r="E59" s="255" t="s">
        <v>299</v>
      </c>
    </row>
    <row r="60" spans="1:5" x14ac:dyDescent="0.25">
      <c r="A60" s="306"/>
      <c r="B60" s="152" t="s">
        <v>300</v>
      </c>
      <c r="C60" s="152" t="s">
        <v>301</v>
      </c>
      <c r="D60" s="153" t="s">
        <v>240</v>
      </c>
      <c r="E60" s="256" t="s">
        <v>299</v>
      </c>
    </row>
    <row r="61" spans="1:5" ht="45" x14ac:dyDescent="0.25">
      <c r="A61" s="306"/>
      <c r="B61" s="152" t="s">
        <v>302</v>
      </c>
      <c r="C61" s="152" t="s">
        <v>301</v>
      </c>
      <c r="D61" s="153" t="s">
        <v>242</v>
      </c>
      <c r="E61" s="256" t="s">
        <v>299</v>
      </c>
    </row>
    <row r="62" spans="1:5" ht="67.5" x14ac:dyDescent="0.25">
      <c r="A62" s="306"/>
      <c r="B62" s="152" t="s">
        <v>303</v>
      </c>
      <c r="C62" s="152" t="s">
        <v>304</v>
      </c>
      <c r="D62" s="153" t="s">
        <v>371</v>
      </c>
      <c r="E62" s="256" t="s">
        <v>299</v>
      </c>
    </row>
    <row r="63" spans="1:5" ht="22.5" x14ac:dyDescent="0.25">
      <c r="A63" s="306"/>
      <c r="B63" s="152" t="s">
        <v>344</v>
      </c>
      <c r="C63" s="152" t="s">
        <v>361</v>
      </c>
      <c r="D63" s="153" t="s">
        <v>362</v>
      </c>
      <c r="E63" s="256" t="s">
        <v>299</v>
      </c>
    </row>
    <row r="64" spans="1:5" ht="23.25" thickBot="1" x14ac:dyDescent="0.3">
      <c r="A64" s="290"/>
      <c r="B64" s="154" t="s">
        <v>345</v>
      </c>
      <c r="C64" s="155" t="s">
        <v>346</v>
      </c>
      <c r="D64" s="156" t="s">
        <v>363</v>
      </c>
      <c r="E64" s="259" t="s">
        <v>299</v>
      </c>
    </row>
    <row r="65" spans="1:5" ht="15.75" thickBot="1" x14ac:dyDescent="0.3">
      <c r="A65" s="168" t="s">
        <v>34</v>
      </c>
      <c r="B65" s="169" t="s">
        <v>305</v>
      </c>
      <c r="C65" s="146" t="s">
        <v>306</v>
      </c>
      <c r="D65" s="147" t="s">
        <v>307</v>
      </c>
      <c r="E65" s="260"/>
    </row>
    <row r="66" spans="1:5" ht="15" customHeight="1" x14ac:dyDescent="0.25">
      <c r="A66" s="289" t="s">
        <v>308</v>
      </c>
      <c r="B66" s="149" t="s">
        <v>344</v>
      </c>
      <c r="C66" s="149" t="s">
        <v>364</v>
      </c>
      <c r="D66" s="150" t="s">
        <v>365</v>
      </c>
      <c r="E66" s="255"/>
    </row>
    <row r="67" spans="1:5" ht="23.25" thickBot="1" x14ac:dyDescent="0.3">
      <c r="A67" s="290"/>
      <c r="B67" s="154" t="s">
        <v>345</v>
      </c>
      <c r="C67" s="155" t="s">
        <v>366</v>
      </c>
      <c r="D67" s="156" t="s">
        <v>363</v>
      </c>
      <c r="E67" s="259" t="s">
        <v>299</v>
      </c>
    </row>
    <row r="68" spans="1:5" ht="15" customHeight="1" x14ac:dyDescent="0.25">
      <c r="A68" s="291" t="s">
        <v>309</v>
      </c>
      <c r="B68" s="183" t="s">
        <v>310</v>
      </c>
      <c r="C68" s="158" t="s">
        <v>311</v>
      </c>
      <c r="D68" s="159" t="s">
        <v>329</v>
      </c>
      <c r="E68" s="184" t="s">
        <v>323</v>
      </c>
    </row>
    <row r="69" spans="1:5" x14ac:dyDescent="0.25">
      <c r="A69" s="291"/>
      <c r="B69" s="180" t="s">
        <v>325</v>
      </c>
      <c r="C69" s="161" t="s">
        <v>311</v>
      </c>
      <c r="D69" s="181" t="s">
        <v>332</v>
      </c>
      <c r="E69" s="181" t="s">
        <v>324</v>
      </c>
    </row>
    <row r="70" spans="1:5" x14ac:dyDescent="0.25">
      <c r="A70" s="291"/>
      <c r="B70" s="180" t="s">
        <v>326</v>
      </c>
      <c r="C70" s="161" t="s">
        <v>311</v>
      </c>
      <c r="D70" s="179" t="s">
        <v>330</v>
      </c>
      <c r="E70" s="179" t="s">
        <v>324</v>
      </c>
    </row>
    <row r="71" spans="1:5" x14ac:dyDescent="0.25">
      <c r="A71" s="291"/>
      <c r="B71" s="180" t="s">
        <v>327</v>
      </c>
      <c r="C71" s="161" t="s">
        <v>311</v>
      </c>
      <c r="D71" s="179" t="s">
        <v>331</v>
      </c>
      <c r="E71" s="179" t="s">
        <v>324</v>
      </c>
    </row>
    <row r="72" spans="1:5" ht="15.75" thickBot="1" x14ac:dyDescent="0.3">
      <c r="A72" s="292"/>
      <c r="B72" s="182" t="s">
        <v>328</v>
      </c>
      <c r="C72" s="164" t="s">
        <v>311</v>
      </c>
      <c r="D72" s="165" t="s">
        <v>333</v>
      </c>
      <c r="E72" s="165" t="s">
        <v>324</v>
      </c>
    </row>
    <row r="73" spans="1:5" ht="15" customHeight="1" x14ac:dyDescent="0.25">
      <c r="A73" s="170" t="s">
        <v>200</v>
      </c>
      <c r="B73" s="293" t="s">
        <v>312</v>
      </c>
      <c r="C73" s="295" t="s">
        <v>313</v>
      </c>
      <c r="D73" s="150" t="s">
        <v>314</v>
      </c>
      <c r="E73" s="150"/>
    </row>
    <row r="74" spans="1:5" x14ac:dyDescent="0.25">
      <c r="A74" s="171" t="s">
        <v>196</v>
      </c>
      <c r="B74" s="293"/>
      <c r="C74" s="295"/>
      <c r="D74" s="153" t="s">
        <v>315</v>
      </c>
      <c r="E74" s="153"/>
    </row>
    <row r="75" spans="1:5" ht="15.75" thickBot="1" x14ac:dyDescent="0.3">
      <c r="A75" s="172" t="s">
        <v>316</v>
      </c>
      <c r="B75" s="294"/>
      <c r="C75" s="296"/>
      <c r="D75" s="156" t="s">
        <v>317</v>
      </c>
      <c r="E75" s="156"/>
    </row>
    <row r="76" spans="1:5" ht="16.5" thickBot="1" x14ac:dyDescent="0.3">
      <c r="A76" s="173" t="s">
        <v>318</v>
      </c>
      <c r="B76" s="174"/>
      <c r="C76" s="174"/>
      <c r="D76" s="175"/>
      <c r="E76" s="175"/>
    </row>
    <row r="77" spans="1:5" ht="15" customHeight="1" x14ac:dyDescent="0.25">
      <c r="A77" s="170" t="s">
        <v>196</v>
      </c>
      <c r="B77" s="176" t="s">
        <v>367</v>
      </c>
      <c r="C77" s="176" t="s">
        <v>368</v>
      </c>
      <c r="D77" s="176" t="s">
        <v>368</v>
      </c>
      <c r="E77" s="176"/>
    </row>
    <row r="78" spans="1:5" x14ac:dyDescent="0.25">
      <c r="A78" s="171" t="s">
        <v>316</v>
      </c>
      <c r="B78" s="177" t="s">
        <v>319</v>
      </c>
      <c r="C78" s="177" t="s">
        <v>197</v>
      </c>
      <c r="D78" s="177" t="s">
        <v>197</v>
      </c>
      <c r="E78" s="177"/>
    </row>
    <row r="79" spans="1:5" ht="15.75" thickBot="1" x14ac:dyDescent="0.3">
      <c r="A79" s="172" t="s">
        <v>369</v>
      </c>
      <c r="B79" s="178" t="s">
        <v>320</v>
      </c>
      <c r="C79" s="178" t="s">
        <v>314</v>
      </c>
      <c r="D79" s="178" t="s">
        <v>314</v>
      </c>
      <c r="E79" s="178"/>
    </row>
  </sheetData>
  <mergeCells count="9">
    <mergeCell ref="A66:A67"/>
    <mergeCell ref="A68:A72"/>
    <mergeCell ref="B73:B75"/>
    <mergeCell ref="C73:C75"/>
    <mergeCell ref="A3:A17"/>
    <mergeCell ref="A18:A28"/>
    <mergeCell ref="A29:A45"/>
    <mergeCell ref="A46:A58"/>
    <mergeCell ref="A59:A64"/>
  </mergeCells>
  <hyperlinks>
    <hyperlink ref="C73" r:id="rId1" xr:uid="{40E0FDE3-EDA0-425F-9781-6B0542B6E11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2018</vt:lpstr>
      <vt:lpstr>Summary</vt:lpstr>
      <vt:lpstr>Kits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Stuart, Raymond</dc:creator>
  <cp:lastModifiedBy>Musson, Curtis</cp:lastModifiedBy>
  <dcterms:created xsi:type="dcterms:W3CDTF">2017-02-16T17:52:38Z</dcterms:created>
  <dcterms:modified xsi:type="dcterms:W3CDTF">2019-01-04T22:15:27Z</dcterms:modified>
</cp:coreProperties>
</file>