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tables/table7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" yWindow="-15" windowWidth="10920" windowHeight="10245"/>
  </bookViews>
  <sheets>
    <sheet name="FieldWorksheet" sheetId="1" r:id="rId1"/>
    <sheet name="FieldPrintout" sheetId="5" r:id="rId2"/>
    <sheet name="ElectronicCopy" sheetId="2" r:id="rId3"/>
    <sheet name="CustodyForm" sheetId="3" r:id="rId4"/>
    <sheet name="ForAccess" sheetId="4" r:id="rId5"/>
  </sheets>
  <calcPr calcId="125725"/>
</workbook>
</file>

<file path=xl/calcChain.xml><?xml version="1.0" encoding="utf-8"?>
<calcChain xmlns="http://schemas.openxmlformats.org/spreadsheetml/2006/main">
  <c r="Y1" i="5"/>
  <c r="AA4"/>
  <c r="AA5"/>
  <c r="AA6"/>
  <c r="AA7"/>
  <c r="AA8"/>
  <c r="AA9"/>
  <c r="AA10"/>
  <c r="AA11"/>
  <c r="AA12"/>
  <c r="AA13"/>
  <c r="AA14"/>
  <c r="AA15"/>
  <c r="AA16"/>
  <c r="AA17"/>
  <c r="AA18"/>
  <c r="AA19"/>
  <c r="AA20"/>
  <c r="AA21"/>
  <c r="AA22"/>
  <c r="AA23"/>
  <c r="AA24"/>
  <c r="AA3"/>
  <c r="AA2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2"/>
  <c r="M3"/>
  <c r="Y4"/>
  <c r="Y5"/>
  <c r="Y6"/>
  <c r="Y7"/>
  <c r="Y8"/>
  <c r="Y9"/>
  <c r="Y10"/>
  <c r="Y11"/>
  <c r="Y12"/>
  <c r="Y13"/>
  <c r="Y14"/>
  <c r="Y15"/>
  <c r="Y16"/>
  <c r="Y17"/>
  <c r="Y18"/>
  <c r="Y19"/>
  <c r="Y20"/>
  <c r="Y21"/>
  <c r="Y22"/>
  <c r="Y23"/>
  <c r="Y24"/>
  <c r="Y3"/>
  <c r="Y2"/>
  <c r="K4"/>
  <c r="K5"/>
  <c r="K6"/>
  <c r="K7"/>
  <c r="K8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K37"/>
  <c r="K38"/>
  <c r="K39"/>
  <c r="K40"/>
  <c r="K41"/>
  <c r="K42"/>
  <c r="K43"/>
  <c r="K44"/>
  <c r="K45"/>
  <c r="K46"/>
  <c r="K47"/>
  <c r="K48"/>
  <c r="K49"/>
  <c r="K50"/>
  <c r="K51"/>
  <c r="K52"/>
  <c r="K53"/>
  <c r="K3"/>
  <c r="K2"/>
  <c r="Y27"/>
  <c r="X29"/>
  <c r="X27"/>
  <c r="Q26"/>
  <c r="J53"/>
  <c r="E53"/>
  <c r="D53"/>
  <c r="C53"/>
  <c r="B53"/>
  <c r="A53"/>
  <c r="J52"/>
  <c r="E52"/>
  <c r="D52"/>
  <c r="C52"/>
  <c r="B52"/>
  <c r="A52"/>
  <c r="J51"/>
  <c r="E51"/>
  <c r="D51"/>
  <c r="C51"/>
  <c r="B51"/>
  <c r="A51"/>
  <c r="J50"/>
  <c r="E50"/>
  <c r="D50"/>
  <c r="C50"/>
  <c r="B50"/>
  <c r="A50"/>
  <c r="J49"/>
  <c r="E49"/>
  <c r="D49"/>
  <c r="C49"/>
  <c r="B49"/>
  <c r="A49"/>
  <c r="J48"/>
  <c r="E48"/>
  <c r="D48"/>
  <c r="C48"/>
  <c r="B48"/>
  <c r="A48"/>
  <c r="J47"/>
  <c r="E47"/>
  <c r="D47"/>
  <c r="C47"/>
  <c r="B47"/>
  <c r="A47"/>
  <c r="J46"/>
  <c r="E46"/>
  <c r="D46"/>
  <c r="C46"/>
  <c r="B46"/>
  <c r="A46"/>
  <c r="J45"/>
  <c r="E45"/>
  <c r="D45"/>
  <c r="C45"/>
  <c r="B45"/>
  <c r="A45"/>
  <c r="J44"/>
  <c r="E44"/>
  <c r="D44"/>
  <c r="C44"/>
  <c r="B44"/>
  <c r="A44"/>
  <c r="J43"/>
  <c r="E43"/>
  <c r="D43"/>
  <c r="C43"/>
  <c r="B43"/>
  <c r="A43"/>
  <c r="J42"/>
  <c r="E42"/>
  <c r="D42"/>
  <c r="C42"/>
  <c r="B42"/>
  <c r="A42"/>
  <c r="J41"/>
  <c r="E41"/>
  <c r="D41"/>
  <c r="C41"/>
  <c r="B41"/>
  <c r="A41"/>
  <c r="J40"/>
  <c r="E40"/>
  <c r="D40"/>
  <c r="C40"/>
  <c r="B40"/>
  <c r="A40"/>
  <c r="J39"/>
  <c r="E39"/>
  <c r="D39"/>
  <c r="C39"/>
  <c r="B39"/>
  <c r="A39"/>
  <c r="J38"/>
  <c r="E38"/>
  <c r="D38"/>
  <c r="C38"/>
  <c r="B38"/>
  <c r="A38"/>
  <c r="J37"/>
  <c r="E37"/>
  <c r="D37"/>
  <c r="C37"/>
  <c r="B37"/>
  <c r="A37"/>
  <c r="J36"/>
  <c r="E36"/>
  <c r="D36"/>
  <c r="C36"/>
  <c r="B36"/>
  <c r="A36"/>
  <c r="J35"/>
  <c r="E35"/>
  <c r="D35"/>
  <c r="C35"/>
  <c r="B35"/>
  <c r="A35"/>
  <c r="J34"/>
  <c r="E34"/>
  <c r="D34"/>
  <c r="C34"/>
  <c r="B34"/>
  <c r="A34"/>
  <c r="J33"/>
  <c r="E33"/>
  <c r="D33"/>
  <c r="C33"/>
  <c r="B33"/>
  <c r="A33"/>
  <c r="J32"/>
  <c r="E32"/>
  <c r="D32"/>
  <c r="C32"/>
  <c r="B32"/>
  <c r="A32"/>
  <c r="J31"/>
  <c r="E31"/>
  <c r="D31"/>
  <c r="C31"/>
  <c r="B31"/>
  <c r="A31"/>
  <c r="J30"/>
  <c r="E30"/>
  <c r="D30"/>
  <c r="C30"/>
  <c r="B30"/>
  <c r="A30"/>
  <c r="J29"/>
  <c r="E29"/>
  <c r="D29"/>
  <c r="C29"/>
  <c r="B29"/>
  <c r="A29"/>
  <c r="J28"/>
  <c r="E28"/>
  <c r="D28"/>
  <c r="C28"/>
  <c r="B28"/>
  <c r="A28"/>
  <c r="AA27"/>
  <c r="J27"/>
  <c r="E27"/>
  <c r="D27"/>
  <c r="C27"/>
  <c r="B27"/>
  <c r="A27"/>
  <c r="J26"/>
  <c r="E26"/>
  <c r="D26"/>
  <c r="C26"/>
  <c r="B26"/>
  <c r="A26"/>
  <c r="J25"/>
  <c r="E25"/>
  <c r="D25"/>
  <c r="C25"/>
  <c r="B25"/>
  <c r="A25"/>
  <c r="AB24"/>
  <c r="X24"/>
  <c r="S24"/>
  <c r="R24"/>
  <c r="Q24"/>
  <c r="P24"/>
  <c r="O24"/>
  <c r="J24"/>
  <c r="E24"/>
  <c r="D24"/>
  <c r="C24"/>
  <c r="B24"/>
  <c r="A24"/>
  <c r="AB23"/>
  <c r="X23"/>
  <c r="S23"/>
  <c r="R23"/>
  <c r="Q23"/>
  <c r="P23"/>
  <c r="O23"/>
  <c r="J23"/>
  <c r="E23"/>
  <c r="D23"/>
  <c r="C23"/>
  <c r="B23"/>
  <c r="A23"/>
  <c r="AB22"/>
  <c r="X22"/>
  <c r="S22"/>
  <c r="R22"/>
  <c r="Q22"/>
  <c r="P22"/>
  <c r="O22"/>
  <c r="J22"/>
  <c r="E22"/>
  <c r="D22"/>
  <c r="C22"/>
  <c r="B22"/>
  <c r="A22"/>
  <c r="AB21"/>
  <c r="X21"/>
  <c r="S21"/>
  <c r="R21"/>
  <c r="Q21"/>
  <c r="P21"/>
  <c r="O21"/>
  <c r="J21"/>
  <c r="E21"/>
  <c r="D21"/>
  <c r="C21"/>
  <c r="B21"/>
  <c r="A21"/>
  <c r="AB20"/>
  <c r="X20"/>
  <c r="S20"/>
  <c r="R20"/>
  <c r="Q20"/>
  <c r="P20"/>
  <c r="O20"/>
  <c r="J20"/>
  <c r="E20"/>
  <c r="D20"/>
  <c r="C20"/>
  <c r="B20"/>
  <c r="A20"/>
  <c r="AB19"/>
  <c r="X19"/>
  <c r="S19"/>
  <c r="R19"/>
  <c r="Q19"/>
  <c r="P19"/>
  <c r="O19"/>
  <c r="J19"/>
  <c r="E19"/>
  <c r="D19"/>
  <c r="C19"/>
  <c r="B19"/>
  <c r="A19"/>
  <c r="AB18"/>
  <c r="X18"/>
  <c r="S18"/>
  <c r="R18"/>
  <c r="Q18"/>
  <c r="P18"/>
  <c r="O18"/>
  <c r="J18"/>
  <c r="E18"/>
  <c r="D18"/>
  <c r="C18"/>
  <c r="B18"/>
  <c r="A18"/>
  <c r="AB17"/>
  <c r="X17"/>
  <c r="S17"/>
  <c r="R17"/>
  <c r="Q17"/>
  <c r="P17"/>
  <c r="O17"/>
  <c r="J17"/>
  <c r="E17"/>
  <c r="D17"/>
  <c r="C17"/>
  <c r="B17"/>
  <c r="A17"/>
  <c r="AB16"/>
  <c r="X16"/>
  <c r="S16"/>
  <c r="R16"/>
  <c r="Q16"/>
  <c r="P16"/>
  <c r="O16"/>
  <c r="J16"/>
  <c r="E16"/>
  <c r="D16"/>
  <c r="C16"/>
  <c r="B16"/>
  <c r="A16"/>
  <c r="AB15"/>
  <c r="X15"/>
  <c r="S15"/>
  <c r="R15"/>
  <c r="Q15"/>
  <c r="P15"/>
  <c r="O15"/>
  <c r="J15"/>
  <c r="E15"/>
  <c r="D15"/>
  <c r="C15"/>
  <c r="B15"/>
  <c r="A15"/>
  <c r="AB14"/>
  <c r="X14"/>
  <c r="S14"/>
  <c r="R14"/>
  <c r="Q14"/>
  <c r="P14"/>
  <c r="O14"/>
  <c r="J14"/>
  <c r="E14"/>
  <c r="D14"/>
  <c r="C14"/>
  <c r="B14"/>
  <c r="A14"/>
  <c r="X13"/>
  <c r="S13"/>
  <c r="R13"/>
  <c r="Q13"/>
  <c r="P13"/>
  <c r="O13"/>
  <c r="J13"/>
  <c r="E13"/>
  <c r="D13"/>
  <c r="C13"/>
  <c r="B13"/>
  <c r="A13"/>
  <c r="X12"/>
  <c r="S12"/>
  <c r="R12"/>
  <c r="Q12"/>
  <c r="P12"/>
  <c r="O12"/>
  <c r="J12"/>
  <c r="E12"/>
  <c r="D12"/>
  <c r="C12"/>
  <c r="B12"/>
  <c r="A12"/>
  <c r="X11"/>
  <c r="S11"/>
  <c r="R11"/>
  <c r="Q11"/>
  <c r="P11"/>
  <c r="O11"/>
  <c r="J11"/>
  <c r="E11"/>
  <c r="D11"/>
  <c r="C11"/>
  <c r="B11"/>
  <c r="A11"/>
  <c r="X10"/>
  <c r="S10"/>
  <c r="R10"/>
  <c r="Q10"/>
  <c r="P10"/>
  <c r="O10"/>
  <c r="J10"/>
  <c r="E10"/>
  <c r="D10"/>
  <c r="C10"/>
  <c r="B10"/>
  <c r="A10"/>
  <c r="X9"/>
  <c r="S9"/>
  <c r="R9"/>
  <c r="Q9"/>
  <c r="P9"/>
  <c r="O9"/>
  <c r="J9"/>
  <c r="E9"/>
  <c r="D9"/>
  <c r="C9"/>
  <c r="B9"/>
  <c r="A9"/>
  <c r="X8"/>
  <c r="S8"/>
  <c r="R8"/>
  <c r="Q8"/>
  <c r="P8"/>
  <c r="O8"/>
  <c r="J8"/>
  <c r="E8"/>
  <c r="D8"/>
  <c r="C8"/>
  <c r="B8"/>
  <c r="A8"/>
  <c r="X7"/>
  <c r="S7"/>
  <c r="R7"/>
  <c r="Q7"/>
  <c r="P7"/>
  <c r="O7"/>
  <c r="J7"/>
  <c r="E7"/>
  <c r="D7"/>
  <c r="C7"/>
  <c r="B7"/>
  <c r="A7"/>
  <c r="X6"/>
  <c r="S6"/>
  <c r="R6"/>
  <c r="Q6"/>
  <c r="P6"/>
  <c r="O6"/>
  <c r="J6"/>
  <c r="E6"/>
  <c r="D6"/>
  <c r="C6"/>
  <c r="B6"/>
  <c r="A6"/>
  <c r="X5"/>
  <c r="S5"/>
  <c r="R5"/>
  <c r="Q5"/>
  <c r="P5"/>
  <c r="O5"/>
  <c r="J5"/>
  <c r="E5"/>
  <c r="D5"/>
  <c r="C5"/>
  <c r="B5"/>
  <c r="A5"/>
  <c r="X4"/>
  <c r="S4"/>
  <c r="R4"/>
  <c r="Q4"/>
  <c r="P4"/>
  <c r="O4"/>
  <c r="J4"/>
  <c r="E4"/>
  <c r="D4"/>
  <c r="C4"/>
  <c r="B4"/>
  <c r="A4"/>
  <c r="X3"/>
  <c r="S3"/>
  <c r="R3"/>
  <c r="Q3"/>
  <c r="P3"/>
  <c r="O3"/>
  <c r="J3"/>
  <c r="E3"/>
  <c r="D3"/>
  <c r="C3"/>
  <c r="B3"/>
  <c r="A3"/>
  <c r="X2"/>
  <c r="S2"/>
  <c r="R2"/>
  <c r="Q2"/>
  <c r="P2"/>
  <c r="O2"/>
  <c r="J2"/>
  <c r="I2"/>
  <c r="H2"/>
  <c r="G2"/>
  <c r="F2"/>
  <c r="E2"/>
  <c r="D2"/>
  <c r="C2"/>
  <c r="B2"/>
  <c r="A2"/>
  <c r="G2" i="4"/>
  <c r="G3" s="1"/>
  <c r="G4" s="1"/>
  <c r="G5" s="1"/>
  <c r="G6" s="1"/>
  <c r="G7" s="1"/>
  <c r="G8" s="1"/>
  <c r="G9" s="1"/>
  <c r="G10" s="1"/>
  <c r="G11" s="1"/>
  <c r="G12" s="1"/>
  <c r="G13" s="1"/>
  <c r="G14" s="1"/>
  <c r="G15" s="1"/>
  <c r="G16" s="1"/>
  <c r="G17" s="1"/>
  <c r="G18" s="1"/>
  <c r="G19" s="1"/>
  <c r="G20" s="1"/>
  <c r="G21" s="1"/>
  <c r="G22" s="1"/>
  <c r="G23" s="1"/>
  <c r="G24" s="1"/>
  <c r="G25" s="1"/>
  <c r="G26" s="1"/>
  <c r="G27" s="1"/>
  <c r="G28" s="1"/>
  <c r="G29" s="1"/>
  <c r="G30" s="1"/>
  <c r="G31" s="1"/>
  <c r="G32" s="1"/>
  <c r="G33" s="1"/>
  <c r="G34" s="1"/>
  <c r="G35" s="1"/>
  <c r="G36" s="1"/>
  <c r="G37" s="1"/>
  <c r="G38" s="1"/>
  <c r="G39" s="1"/>
  <c r="G40" s="1"/>
  <c r="G41" s="1"/>
  <c r="G42" s="1"/>
  <c r="G43" s="1"/>
  <c r="G44" s="1"/>
  <c r="G45" s="1"/>
  <c r="G46" s="1"/>
  <c r="G47" s="1"/>
  <c r="G48" s="1"/>
  <c r="G49" s="1"/>
  <c r="G50" s="1"/>
  <c r="G51" s="1"/>
  <c r="G52" s="1"/>
  <c r="G53" s="1"/>
  <c r="G54" s="1"/>
  <c r="G55" s="1"/>
  <c r="G56" s="1"/>
  <c r="G57" s="1"/>
  <c r="G58" s="1"/>
  <c r="G59" s="1"/>
  <c r="G60" s="1"/>
  <c r="G61" s="1"/>
  <c r="G62" s="1"/>
  <c r="G63" s="1"/>
  <c r="G64" s="1"/>
  <c r="G65" s="1"/>
  <c r="F3" i="1"/>
  <c r="F3" i="5" s="1"/>
  <c r="K2" i="2"/>
  <c r="I3" i="1"/>
  <c r="I3" i="5" s="1"/>
  <c r="S4" i="2"/>
  <c r="S5"/>
  <c r="S6"/>
  <c r="S7"/>
  <c r="S8"/>
  <c r="S9"/>
  <c r="S10"/>
  <c r="S11"/>
  <c r="S12"/>
  <c r="S13"/>
  <c r="S14"/>
  <c r="S15"/>
  <c r="S16"/>
  <c r="S17"/>
  <c r="S18"/>
  <c r="S19"/>
  <c r="S20"/>
  <c r="S21"/>
  <c r="S22"/>
  <c r="S23"/>
  <c r="S24"/>
  <c r="S3"/>
  <c r="S2"/>
  <c r="E4"/>
  <c r="E5"/>
  <c r="E6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3"/>
  <c r="E2"/>
  <c r="O34"/>
  <c r="H3" i="4"/>
  <c r="I3"/>
  <c r="H4"/>
  <c r="I4"/>
  <c r="H5"/>
  <c r="I5"/>
  <c r="H6"/>
  <c r="I6"/>
  <c r="H7"/>
  <c r="I7"/>
  <c r="H8"/>
  <c r="I8"/>
  <c r="H9"/>
  <c r="I9"/>
  <c r="H10"/>
  <c r="I10"/>
  <c r="H11"/>
  <c r="I11"/>
  <c r="H12"/>
  <c r="I12"/>
  <c r="H13"/>
  <c r="I13"/>
  <c r="H14"/>
  <c r="I14"/>
  <c r="H15"/>
  <c r="I15"/>
  <c r="H16"/>
  <c r="I16"/>
  <c r="H17"/>
  <c r="I17"/>
  <c r="H18"/>
  <c r="I18"/>
  <c r="H19"/>
  <c r="I19"/>
  <c r="H20"/>
  <c r="I20"/>
  <c r="H21"/>
  <c r="I21"/>
  <c r="H22"/>
  <c r="I22"/>
  <c r="H23"/>
  <c r="I23"/>
  <c r="H24"/>
  <c r="I24"/>
  <c r="H25"/>
  <c r="I25"/>
  <c r="H26"/>
  <c r="I26"/>
  <c r="H27"/>
  <c r="I27"/>
  <c r="H28"/>
  <c r="I28"/>
  <c r="H29"/>
  <c r="I29"/>
  <c r="H30"/>
  <c r="I30"/>
  <c r="H31"/>
  <c r="I31"/>
  <c r="H32"/>
  <c r="I32"/>
  <c r="H33"/>
  <c r="I33"/>
  <c r="H34"/>
  <c r="I34"/>
  <c r="H35"/>
  <c r="I35"/>
  <c r="H36"/>
  <c r="I36"/>
  <c r="H37"/>
  <c r="I37"/>
  <c r="H38"/>
  <c r="I38"/>
  <c r="H39"/>
  <c r="I39"/>
  <c r="H40"/>
  <c r="I40"/>
  <c r="H41"/>
  <c r="I41"/>
  <c r="H42"/>
  <c r="I42"/>
  <c r="H43"/>
  <c r="I43"/>
  <c r="H44"/>
  <c r="I44"/>
  <c r="H45"/>
  <c r="I45"/>
  <c r="H46"/>
  <c r="I46"/>
  <c r="H47"/>
  <c r="I47"/>
  <c r="H48"/>
  <c r="I48"/>
  <c r="H49"/>
  <c r="I49"/>
  <c r="H50"/>
  <c r="I50"/>
  <c r="H51"/>
  <c r="I51"/>
  <c r="H52"/>
  <c r="I52"/>
  <c r="H53"/>
  <c r="I53"/>
  <c r="H54"/>
  <c r="I54"/>
  <c r="H55"/>
  <c r="I55"/>
  <c r="H56"/>
  <c r="I56"/>
  <c r="H57"/>
  <c r="I57"/>
  <c r="H58"/>
  <c r="I58"/>
  <c r="H59"/>
  <c r="I59"/>
  <c r="H60"/>
  <c r="I60"/>
  <c r="H61"/>
  <c r="I61"/>
  <c r="H62"/>
  <c r="I62"/>
  <c r="H63"/>
  <c r="I63"/>
  <c r="H64"/>
  <c r="I64"/>
  <c r="H65"/>
  <c r="I65"/>
  <c r="I2"/>
  <c r="H2"/>
  <c r="J3"/>
  <c r="J4"/>
  <c r="J5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2"/>
  <c r="F3"/>
  <c r="F4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2"/>
  <c r="J2" i="2"/>
  <c r="E2" i="4"/>
  <c r="D2"/>
  <c r="C2"/>
  <c r="B2"/>
  <c r="H2" i="3" l="1"/>
  <c r="G2"/>
  <c r="D2"/>
  <c r="L2"/>
  <c r="J2"/>
  <c r="C3"/>
  <c r="C4" s="1"/>
  <c r="C5" s="1"/>
  <c r="C6" s="1"/>
  <c r="C7" s="1"/>
  <c r="C8" s="1"/>
  <c r="C9" s="1"/>
  <c r="C10" s="1"/>
  <c r="C11" s="1"/>
  <c r="C12" s="1"/>
  <c r="C13" s="1"/>
  <c r="C14" s="1"/>
  <c r="C15" s="1"/>
  <c r="C16" s="1"/>
  <c r="C17" s="1"/>
  <c r="C18" s="1"/>
  <c r="C19" s="1"/>
  <c r="C20" s="1"/>
  <c r="C21" s="1"/>
  <c r="C22" s="1"/>
  <c r="C23" s="1"/>
  <c r="C24" s="1"/>
  <c r="C25" s="1"/>
  <c r="C26" s="1"/>
  <c r="C27" s="1"/>
  <c r="C28" s="1"/>
  <c r="C29" s="1"/>
  <c r="C30" s="1"/>
  <c r="C31" s="1"/>
  <c r="C32" s="1"/>
  <c r="C33" s="1"/>
  <c r="C34" s="1"/>
  <c r="C35" s="1"/>
  <c r="C36" s="1"/>
  <c r="C37" s="1"/>
  <c r="C38" s="1"/>
  <c r="C39" s="1"/>
  <c r="C40" s="1"/>
  <c r="C41" s="1"/>
  <c r="C42" s="1"/>
  <c r="C43" s="1"/>
  <c r="C44" s="1"/>
  <c r="C45" s="1"/>
  <c r="C46" s="1"/>
  <c r="C47" s="1"/>
  <c r="C48" s="1"/>
  <c r="C49" s="1"/>
  <c r="C50" s="1"/>
  <c r="C51" s="1"/>
  <c r="C52" s="1"/>
  <c r="C53" s="1"/>
  <c r="C54" s="1"/>
  <c r="L23" l="1"/>
  <c r="L21"/>
  <c r="L19"/>
  <c r="L17"/>
  <c r="L15"/>
  <c r="L13"/>
  <c r="L11"/>
  <c r="L9"/>
  <c r="L7"/>
  <c r="L5"/>
  <c r="L3"/>
  <c r="L22"/>
  <c r="L20"/>
  <c r="L18"/>
  <c r="L16"/>
  <c r="L14"/>
  <c r="L12"/>
  <c r="L10"/>
  <c r="L8"/>
  <c r="L6"/>
  <c r="L4"/>
  <c r="AA27" i="2"/>
  <c r="Y27"/>
  <c r="X29"/>
  <c r="X27"/>
  <c r="Q26"/>
  <c r="P30"/>
  <c r="P29"/>
  <c r="P28"/>
  <c r="P27"/>
  <c r="P26"/>
  <c r="T8" i="1"/>
  <c r="S8"/>
  <c r="K3" i="2"/>
  <c r="L3"/>
  <c r="M3"/>
  <c r="N3"/>
  <c r="K4"/>
  <c r="L4"/>
  <c r="M4"/>
  <c r="N4"/>
  <c r="K5"/>
  <c r="L5"/>
  <c r="M5"/>
  <c r="N5"/>
  <c r="K6"/>
  <c r="L6"/>
  <c r="M6"/>
  <c r="N6"/>
  <c r="K7"/>
  <c r="L7"/>
  <c r="M7"/>
  <c r="N7"/>
  <c r="K8"/>
  <c r="L8"/>
  <c r="M8"/>
  <c r="N8"/>
  <c r="K9"/>
  <c r="L9"/>
  <c r="M9"/>
  <c r="N9"/>
  <c r="K10"/>
  <c r="L10"/>
  <c r="M10"/>
  <c r="N10"/>
  <c r="K11"/>
  <c r="L11"/>
  <c r="M11"/>
  <c r="N11"/>
  <c r="K12"/>
  <c r="L12"/>
  <c r="M12"/>
  <c r="N12"/>
  <c r="K13"/>
  <c r="L13"/>
  <c r="M13"/>
  <c r="N13"/>
  <c r="K14"/>
  <c r="L14"/>
  <c r="M14"/>
  <c r="N14"/>
  <c r="K15"/>
  <c r="L15"/>
  <c r="M15"/>
  <c r="N15"/>
  <c r="K16"/>
  <c r="L16"/>
  <c r="M16"/>
  <c r="N16"/>
  <c r="K17"/>
  <c r="L17"/>
  <c r="M17"/>
  <c r="N17"/>
  <c r="K18"/>
  <c r="L18"/>
  <c r="M18"/>
  <c r="N18"/>
  <c r="K19"/>
  <c r="L19"/>
  <c r="M19"/>
  <c r="N19"/>
  <c r="K20"/>
  <c r="L20"/>
  <c r="M20"/>
  <c r="N20"/>
  <c r="K21"/>
  <c r="L21"/>
  <c r="M21"/>
  <c r="N21"/>
  <c r="K22"/>
  <c r="L22"/>
  <c r="M22"/>
  <c r="N22"/>
  <c r="K23"/>
  <c r="L23"/>
  <c r="M23"/>
  <c r="N23"/>
  <c r="K24"/>
  <c r="L24"/>
  <c r="M24"/>
  <c r="N24"/>
  <c r="K25"/>
  <c r="L25"/>
  <c r="M25"/>
  <c r="N25"/>
  <c r="K26"/>
  <c r="L26"/>
  <c r="M26"/>
  <c r="N26"/>
  <c r="K27"/>
  <c r="L27"/>
  <c r="M27"/>
  <c r="N27"/>
  <c r="K28"/>
  <c r="L28"/>
  <c r="M28"/>
  <c r="N28"/>
  <c r="K29"/>
  <c r="L29"/>
  <c r="M29"/>
  <c r="N29"/>
  <c r="K30"/>
  <c r="L30"/>
  <c r="M30"/>
  <c r="N30"/>
  <c r="K31"/>
  <c r="L31"/>
  <c r="M31"/>
  <c r="N31"/>
  <c r="K32"/>
  <c r="L32"/>
  <c r="M32"/>
  <c r="N32"/>
  <c r="K33"/>
  <c r="L33"/>
  <c r="M33"/>
  <c r="N33"/>
  <c r="K34"/>
  <c r="L34"/>
  <c r="M34"/>
  <c r="N34"/>
  <c r="K35"/>
  <c r="L35"/>
  <c r="M35"/>
  <c r="N35"/>
  <c r="K36"/>
  <c r="L36"/>
  <c r="M36"/>
  <c r="N36"/>
  <c r="K37"/>
  <c r="L37"/>
  <c r="M37"/>
  <c r="N37"/>
  <c r="K38"/>
  <c r="L38"/>
  <c r="M38"/>
  <c r="N38"/>
  <c r="K39"/>
  <c r="L39"/>
  <c r="M39"/>
  <c r="N39"/>
  <c r="K40"/>
  <c r="L40"/>
  <c r="M40"/>
  <c r="N40"/>
  <c r="K41"/>
  <c r="L41"/>
  <c r="M41"/>
  <c r="N41"/>
  <c r="K42"/>
  <c r="L42"/>
  <c r="M42"/>
  <c r="N42"/>
  <c r="K43"/>
  <c r="L43"/>
  <c r="M43"/>
  <c r="N43"/>
  <c r="K44"/>
  <c r="L44"/>
  <c r="M44"/>
  <c r="N44"/>
  <c r="K45"/>
  <c r="L45"/>
  <c r="M45"/>
  <c r="N45"/>
  <c r="K46"/>
  <c r="L46"/>
  <c r="M46"/>
  <c r="N46"/>
  <c r="K47"/>
  <c r="L47"/>
  <c r="M47"/>
  <c r="N47"/>
  <c r="K48"/>
  <c r="L48"/>
  <c r="M48"/>
  <c r="N48"/>
  <c r="K49"/>
  <c r="L49"/>
  <c r="M49"/>
  <c r="N49"/>
  <c r="K50"/>
  <c r="L50"/>
  <c r="M50"/>
  <c r="N50"/>
  <c r="K51"/>
  <c r="L51"/>
  <c r="M51"/>
  <c r="N51"/>
  <c r="K52"/>
  <c r="L52"/>
  <c r="M52"/>
  <c r="N52"/>
  <c r="K53"/>
  <c r="L53"/>
  <c r="M53"/>
  <c r="N53"/>
  <c r="Y2"/>
  <c r="Z2"/>
  <c r="AA2"/>
  <c r="AB2"/>
  <c r="Y3"/>
  <c r="Z3"/>
  <c r="AA3"/>
  <c r="AB3"/>
  <c r="Y4"/>
  <c r="Z4"/>
  <c r="AA4"/>
  <c r="AB4"/>
  <c r="Y5"/>
  <c r="Z5"/>
  <c r="AA5"/>
  <c r="AB5"/>
  <c r="Y6"/>
  <c r="Z6"/>
  <c r="AA6"/>
  <c r="AB6"/>
  <c r="Y7"/>
  <c r="Z7"/>
  <c r="AA7"/>
  <c r="AB7"/>
  <c r="Y8"/>
  <c r="Z8"/>
  <c r="AA8"/>
  <c r="AB8"/>
  <c r="Y9"/>
  <c r="Z9"/>
  <c r="AA9"/>
  <c r="AB9"/>
  <c r="Y10"/>
  <c r="Z10"/>
  <c r="AA10"/>
  <c r="AB10"/>
  <c r="Y11"/>
  <c r="Z11"/>
  <c r="AA11"/>
  <c r="AB11"/>
  <c r="Y12"/>
  <c r="Z12"/>
  <c r="AA12"/>
  <c r="AB12"/>
  <c r="Y13"/>
  <c r="Z13"/>
  <c r="AA13"/>
  <c r="AB13"/>
  <c r="Y14"/>
  <c r="Z14"/>
  <c r="AA14"/>
  <c r="AB14"/>
  <c r="Y15"/>
  <c r="Z15"/>
  <c r="AA15"/>
  <c r="AB15"/>
  <c r="Y16"/>
  <c r="Z16"/>
  <c r="AA16"/>
  <c r="AB16"/>
  <c r="Y17"/>
  <c r="Z17"/>
  <c r="AA17"/>
  <c r="AB17"/>
  <c r="Y18"/>
  <c r="Z18"/>
  <c r="AA18"/>
  <c r="AB18"/>
  <c r="Y19"/>
  <c r="Z19"/>
  <c r="AA19"/>
  <c r="AB19"/>
  <c r="Y20"/>
  <c r="Z20"/>
  <c r="AA20"/>
  <c r="AB20"/>
  <c r="Y21"/>
  <c r="Z21"/>
  <c r="AA21"/>
  <c r="AB21"/>
  <c r="Y22"/>
  <c r="Z22"/>
  <c r="AA22"/>
  <c r="AB22"/>
  <c r="Y23"/>
  <c r="Z23"/>
  <c r="AA23"/>
  <c r="AB23"/>
  <c r="Y24"/>
  <c r="Z24"/>
  <c r="AA24"/>
  <c r="AB24"/>
  <c r="N2"/>
  <c r="M2"/>
  <c r="L2"/>
  <c r="A3"/>
  <c r="B3"/>
  <c r="C3"/>
  <c r="D3"/>
  <c r="J3"/>
  <c r="H3" i="3" s="1"/>
  <c r="A4" i="2"/>
  <c r="B4"/>
  <c r="C4"/>
  <c r="D4"/>
  <c r="J4"/>
  <c r="H4" i="3" s="1"/>
  <c r="A5" i="2"/>
  <c r="B5"/>
  <c r="C5"/>
  <c r="D5"/>
  <c r="J5"/>
  <c r="H5" i="3" s="1"/>
  <c r="A6" i="2"/>
  <c r="B6"/>
  <c r="C6"/>
  <c r="D6"/>
  <c r="J6"/>
  <c r="H6" i="3" s="1"/>
  <c r="A7" i="2"/>
  <c r="B7"/>
  <c r="C7"/>
  <c r="D7"/>
  <c r="J7"/>
  <c r="H7" i="3" s="1"/>
  <c r="A8" i="2"/>
  <c r="B8"/>
  <c r="C8"/>
  <c r="D8"/>
  <c r="J8"/>
  <c r="H8" i="3" s="1"/>
  <c r="A9" i="2"/>
  <c r="B9"/>
  <c r="C9"/>
  <c r="D9"/>
  <c r="J9"/>
  <c r="H9" i="3" s="1"/>
  <c r="A10" i="2"/>
  <c r="B10"/>
  <c r="C10"/>
  <c r="D10"/>
  <c r="J10"/>
  <c r="H10" i="3" s="1"/>
  <c r="A11" i="2"/>
  <c r="B11"/>
  <c r="C11"/>
  <c r="D11"/>
  <c r="J11"/>
  <c r="H11" i="3" s="1"/>
  <c r="A12" i="2"/>
  <c r="B12"/>
  <c r="C12"/>
  <c r="D12"/>
  <c r="J12"/>
  <c r="H12" i="3" s="1"/>
  <c r="A13" i="2"/>
  <c r="B13"/>
  <c r="C13"/>
  <c r="D13"/>
  <c r="J13"/>
  <c r="H13" i="3" s="1"/>
  <c r="A14" i="2"/>
  <c r="B14"/>
  <c r="C14"/>
  <c r="D14"/>
  <c r="J14"/>
  <c r="H14" i="3" s="1"/>
  <c r="A15" i="2"/>
  <c r="B15"/>
  <c r="C15"/>
  <c r="D15"/>
  <c r="J15"/>
  <c r="H15" i="3" s="1"/>
  <c r="A16" i="2"/>
  <c r="B16"/>
  <c r="C16"/>
  <c r="D16"/>
  <c r="J16"/>
  <c r="H16" i="3" s="1"/>
  <c r="A17" i="2"/>
  <c r="B17"/>
  <c r="C17"/>
  <c r="D17"/>
  <c r="J17"/>
  <c r="H17" i="3" s="1"/>
  <c r="A18" i="2"/>
  <c r="B18"/>
  <c r="C18"/>
  <c r="D18"/>
  <c r="J18"/>
  <c r="H18" i="3" s="1"/>
  <c r="A19" i="2"/>
  <c r="B19"/>
  <c r="C19"/>
  <c r="D19"/>
  <c r="J19"/>
  <c r="H19" i="3" s="1"/>
  <c r="A20" i="2"/>
  <c r="B20"/>
  <c r="C20"/>
  <c r="D20"/>
  <c r="J20"/>
  <c r="H20" i="3" s="1"/>
  <c r="A21" i="2"/>
  <c r="B21"/>
  <c r="C21"/>
  <c r="D21"/>
  <c r="J21"/>
  <c r="H21" i="3" s="1"/>
  <c r="A22" i="2"/>
  <c r="B22"/>
  <c r="C22"/>
  <c r="D22"/>
  <c r="J22"/>
  <c r="H22" i="3" s="1"/>
  <c r="A23" i="2"/>
  <c r="B23"/>
  <c r="C23"/>
  <c r="D23"/>
  <c r="J23"/>
  <c r="H23" i="3" s="1"/>
  <c r="A24" i="2"/>
  <c r="B24"/>
  <c r="C24"/>
  <c r="D24"/>
  <c r="J24"/>
  <c r="H24" i="3" s="1"/>
  <c r="A25" i="2"/>
  <c r="B25"/>
  <c r="C25"/>
  <c r="D25"/>
  <c r="J25"/>
  <c r="H25" i="3" s="1"/>
  <c r="A26" i="2"/>
  <c r="B26"/>
  <c r="C26"/>
  <c r="D26"/>
  <c r="J26"/>
  <c r="H26" i="3" s="1"/>
  <c r="A27" i="2"/>
  <c r="B27"/>
  <c r="C27"/>
  <c r="D27"/>
  <c r="J27"/>
  <c r="H27" i="3" s="1"/>
  <c r="A28" i="2"/>
  <c r="B28"/>
  <c r="C28"/>
  <c r="D28"/>
  <c r="J28"/>
  <c r="H28" i="3" s="1"/>
  <c r="A29" i="2"/>
  <c r="B29"/>
  <c r="C29"/>
  <c r="D29"/>
  <c r="J29"/>
  <c r="H29" i="3" s="1"/>
  <c r="A30" i="2"/>
  <c r="B30"/>
  <c r="C30"/>
  <c r="D30"/>
  <c r="J30"/>
  <c r="H30" i="3" s="1"/>
  <c r="A31" i="2"/>
  <c r="B31"/>
  <c r="C31"/>
  <c r="D31"/>
  <c r="J31"/>
  <c r="H31" i="3" s="1"/>
  <c r="A32" i="2"/>
  <c r="B32"/>
  <c r="C32"/>
  <c r="D32"/>
  <c r="J32"/>
  <c r="H32" i="3" s="1"/>
  <c r="A33" i="2"/>
  <c r="B33"/>
  <c r="C33"/>
  <c r="D33"/>
  <c r="J33"/>
  <c r="H33" i="3" s="1"/>
  <c r="A34" i="2"/>
  <c r="B34"/>
  <c r="C34"/>
  <c r="D34"/>
  <c r="J34"/>
  <c r="H34" i="3" s="1"/>
  <c r="A35" i="2"/>
  <c r="B35"/>
  <c r="C35"/>
  <c r="D35"/>
  <c r="J35"/>
  <c r="H35" i="3" s="1"/>
  <c r="A36" i="2"/>
  <c r="B36"/>
  <c r="C36"/>
  <c r="D36"/>
  <c r="J36"/>
  <c r="H36" i="3" s="1"/>
  <c r="A37" i="2"/>
  <c r="B37"/>
  <c r="C37"/>
  <c r="D37"/>
  <c r="J37"/>
  <c r="H37" i="3" s="1"/>
  <c r="A38" i="2"/>
  <c r="B38"/>
  <c r="C38"/>
  <c r="D38"/>
  <c r="J38"/>
  <c r="H38" i="3" s="1"/>
  <c r="A39" i="2"/>
  <c r="B39"/>
  <c r="C39"/>
  <c r="D39"/>
  <c r="J39"/>
  <c r="H39" i="3" s="1"/>
  <c r="A40" i="2"/>
  <c r="B40"/>
  <c r="C40"/>
  <c r="D40"/>
  <c r="J40"/>
  <c r="H40" i="3" s="1"/>
  <c r="A41" i="2"/>
  <c r="B41"/>
  <c r="C41"/>
  <c r="D41"/>
  <c r="J41"/>
  <c r="H41" i="3" s="1"/>
  <c r="A42" i="2"/>
  <c r="B42"/>
  <c r="C42"/>
  <c r="D42"/>
  <c r="J42"/>
  <c r="H42" i="3" s="1"/>
  <c r="A43" i="2"/>
  <c r="B43"/>
  <c r="C43"/>
  <c r="D43"/>
  <c r="J43"/>
  <c r="H43" i="3" s="1"/>
  <c r="A44" i="2"/>
  <c r="B44"/>
  <c r="C44"/>
  <c r="D44"/>
  <c r="J44"/>
  <c r="H44" i="3" s="1"/>
  <c r="A45" i="2"/>
  <c r="B45"/>
  <c r="C45"/>
  <c r="D45"/>
  <c r="J45"/>
  <c r="H45" i="3" s="1"/>
  <c r="A46" i="2"/>
  <c r="B46"/>
  <c r="C46"/>
  <c r="D46"/>
  <c r="J46"/>
  <c r="H46" i="3" s="1"/>
  <c r="A47" i="2"/>
  <c r="B47"/>
  <c r="C47"/>
  <c r="D47"/>
  <c r="J47"/>
  <c r="H47" i="3" s="1"/>
  <c r="A48" i="2"/>
  <c r="B48"/>
  <c r="C48"/>
  <c r="D48"/>
  <c r="J48"/>
  <c r="H48" i="3" s="1"/>
  <c r="A49" i="2"/>
  <c r="B49"/>
  <c r="C49"/>
  <c r="D49"/>
  <c r="J49"/>
  <c r="H49" i="3" s="1"/>
  <c r="A50" i="2"/>
  <c r="B50"/>
  <c r="C50"/>
  <c r="D50"/>
  <c r="J50"/>
  <c r="H50" i="3" s="1"/>
  <c r="A51" i="2"/>
  <c r="B51"/>
  <c r="C51"/>
  <c r="D51"/>
  <c r="J51"/>
  <c r="H51" i="3" s="1"/>
  <c r="A52" i="2"/>
  <c r="B52"/>
  <c r="C52"/>
  <c r="D52"/>
  <c r="J52"/>
  <c r="H52" i="3" s="1"/>
  <c r="A53" i="2"/>
  <c r="B53"/>
  <c r="C53"/>
  <c r="D53"/>
  <c r="J53"/>
  <c r="H53" i="3" s="1"/>
  <c r="O2" i="2"/>
  <c r="P2"/>
  <c r="Q2"/>
  <c r="R2"/>
  <c r="X2"/>
  <c r="H54" i="3" s="1"/>
  <c r="O3" i="2"/>
  <c r="P3"/>
  <c r="Q3"/>
  <c r="R3"/>
  <c r="X3"/>
  <c r="Q2" i="3" s="1"/>
  <c r="O4" i="2"/>
  <c r="P4"/>
  <c r="Q4"/>
  <c r="R4"/>
  <c r="X4"/>
  <c r="Q3" i="3" s="1"/>
  <c r="O5" i="2"/>
  <c r="P5"/>
  <c r="Q5"/>
  <c r="R5"/>
  <c r="X5"/>
  <c r="Q4" i="3" s="1"/>
  <c r="O6" i="2"/>
  <c r="P6"/>
  <c r="Q6"/>
  <c r="R6"/>
  <c r="X6"/>
  <c r="Q5" i="3" s="1"/>
  <c r="O7" i="2"/>
  <c r="P7"/>
  <c r="Q7"/>
  <c r="R7"/>
  <c r="X7"/>
  <c r="Q6" i="3" s="1"/>
  <c r="O8" i="2"/>
  <c r="P8"/>
  <c r="Q8"/>
  <c r="R8"/>
  <c r="X8"/>
  <c r="Q7" i="3" s="1"/>
  <c r="O9" i="2"/>
  <c r="P9"/>
  <c r="Q9"/>
  <c r="R9"/>
  <c r="X9"/>
  <c r="Q8" i="3" s="1"/>
  <c r="O10" i="2"/>
  <c r="P10"/>
  <c r="Q10"/>
  <c r="R10"/>
  <c r="X10"/>
  <c r="Q9" i="3" s="1"/>
  <c r="O11" i="2"/>
  <c r="P11"/>
  <c r="Q11"/>
  <c r="R11"/>
  <c r="X11"/>
  <c r="Q10" i="3" s="1"/>
  <c r="O12" i="2"/>
  <c r="P12"/>
  <c r="Q12"/>
  <c r="R12"/>
  <c r="X12"/>
  <c r="Q11" i="3" s="1"/>
  <c r="O13" i="2"/>
  <c r="P13"/>
  <c r="Q13"/>
  <c r="R13"/>
  <c r="X13"/>
  <c r="Q12" i="3" s="1"/>
  <c r="O14" i="2"/>
  <c r="P14"/>
  <c r="Q14"/>
  <c r="R14"/>
  <c r="X14"/>
  <c r="Q13" i="3" s="1"/>
  <c r="O15" i="2"/>
  <c r="P15"/>
  <c r="Q15"/>
  <c r="R15"/>
  <c r="X15"/>
  <c r="Q14" i="3" s="1"/>
  <c r="O16" i="2"/>
  <c r="P16"/>
  <c r="Q16"/>
  <c r="R16"/>
  <c r="X16"/>
  <c r="Q15" i="3" s="1"/>
  <c r="O17" i="2"/>
  <c r="P17"/>
  <c r="Q17"/>
  <c r="R17"/>
  <c r="X17"/>
  <c r="Q16" i="3" s="1"/>
  <c r="O18" i="2"/>
  <c r="P18"/>
  <c r="Q18"/>
  <c r="R18"/>
  <c r="X18"/>
  <c r="Q17" i="3" s="1"/>
  <c r="O19" i="2"/>
  <c r="P19"/>
  <c r="Q19"/>
  <c r="R19"/>
  <c r="X19"/>
  <c r="Q18" i="3" s="1"/>
  <c r="O20" i="2"/>
  <c r="P20"/>
  <c r="Q20"/>
  <c r="R20"/>
  <c r="X20"/>
  <c r="Q19" i="3" s="1"/>
  <c r="O21" i="2"/>
  <c r="P21"/>
  <c r="Q21"/>
  <c r="R21"/>
  <c r="X21"/>
  <c r="Q20" i="3" s="1"/>
  <c r="O22" i="2"/>
  <c r="P22"/>
  <c r="Q22"/>
  <c r="R22"/>
  <c r="X22"/>
  <c r="Q21" i="3" s="1"/>
  <c r="O23" i="2"/>
  <c r="P23"/>
  <c r="Q23"/>
  <c r="R23"/>
  <c r="X23"/>
  <c r="Q22" i="3" s="1"/>
  <c r="O24" i="2"/>
  <c r="P24"/>
  <c r="Q24"/>
  <c r="R24"/>
  <c r="X24"/>
  <c r="Q23" i="3" s="1"/>
  <c r="I2" i="2"/>
  <c r="F2"/>
  <c r="D2"/>
  <c r="C2"/>
  <c r="B2"/>
  <c r="A2"/>
  <c r="H3" i="1"/>
  <c r="H3" i="5" s="1"/>
  <c r="G3" i="1"/>
  <c r="G3" i="5" s="1"/>
  <c r="H2" i="2"/>
  <c r="F2" i="3" s="1"/>
  <c r="G2" i="2"/>
  <c r="E2" i="3" s="1"/>
  <c r="S26" i="2" l="1"/>
  <c r="S26" i="5"/>
  <c r="U26" i="2"/>
  <c r="U26" i="5"/>
  <c r="E3" i="4"/>
  <c r="G3" i="3"/>
  <c r="C3" i="4"/>
  <c r="B3"/>
  <c r="D3" i="3"/>
  <c r="H4" i="1"/>
  <c r="D3" i="4"/>
  <c r="H3" i="2"/>
  <c r="F3" i="3" s="1"/>
  <c r="F4" i="1"/>
  <c r="F4" i="5" s="1"/>
  <c r="F3" i="2"/>
  <c r="G4" i="1"/>
  <c r="G4" i="5" s="1"/>
  <c r="G3" i="2"/>
  <c r="E3" i="3" s="1"/>
  <c r="I4" i="1"/>
  <c r="I4" i="5" s="1"/>
  <c r="I3" i="2"/>
  <c r="H4" l="1"/>
  <c r="F4" i="3" s="1"/>
  <c r="H4" i="5"/>
  <c r="C4" i="4"/>
  <c r="H5" i="1"/>
  <c r="H5" i="5" s="1"/>
  <c r="D4" i="4"/>
  <c r="E4"/>
  <c r="G4" i="3"/>
  <c r="B4" i="4"/>
  <c r="D4" i="3"/>
  <c r="I5" i="1"/>
  <c r="I5" i="5" s="1"/>
  <c r="I4" i="2"/>
  <c r="G5" i="1"/>
  <c r="G5" i="5" s="1"/>
  <c r="G4" i="2"/>
  <c r="E4" i="3" s="1"/>
  <c r="F5" i="1"/>
  <c r="F5" i="5" s="1"/>
  <c r="F4" i="2"/>
  <c r="H6" i="1" l="1"/>
  <c r="H6" i="5" s="1"/>
  <c r="D5" i="4"/>
  <c r="H5" i="2"/>
  <c r="F5" i="3" s="1"/>
  <c r="B5" i="4"/>
  <c r="D5" i="3"/>
  <c r="C5" i="4"/>
  <c r="E5"/>
  <c r="G5" i="3"/>
  <c r="F6" i="1"/>
  <c r="F6" i="5" s="1"/>
  <c r="F5" i="2"/>
  <c r="G6" i="1"/>
  <c r="G6" i="5" s="1"/>
  <c r="G5" i="2"/>
  <c r="E5" i="3" s="1"/>
  <c r="I6" i="1"/>
  <c r="I6" i="5" s="1"/>
  <c r="I5" i="2"/>
  <c r="C6" i="4" l="1"/>
  <c r="B6"/>
  <c r="D6" i="3"/>
  <c r="H7" i="1"/>
  <c r="H7" i="5" s="1"/>
  <c r="D6" i="4"/>
  <c r="H6" i="2"/>
  <c r="F6" i="3" s="1"/>
  <c r="E6" i="4"/>
  <c r="G6" i="3"/>
  <c r="I7" i="1"/>
  <c r="I7" i="5" s="1"/>
  <c r="I6" i="2"/>
  <c r="G7" i="1"/>
  <c r="G7" i="5" s="1"/>
  <c r="G6" i="2"/>
  <c r="E6" i="3" s="1"/>
  <c r="F7" i="1"/>
  <c r="F7" i="5" s="1"/>
  <c r="F6" i="2"/>
  <c r="B7" i="4" l="1"/>
  <c r="D7" i="3"/>
  <c r="C7" i="4"/>
  <c r="E7"/>
  <c r="G7" i="3"/>
  <c r="H8" i="1"/>
  <c r="H8" i="5" s="1"/>
  <c r="D7" i="4"/>
  <c r="H7" i="2"/>
  <c r="F7" i="3" s="1"/>
  <c r="F8" i="1"/>
  <c r="F8" i="5" s="1"/>
  <c r="F7" i="2"/>
  <c r="G8" i="1"/>
  <c r="G8" i="5" s="1"/>
  <c r="G7" i="2"/>
  <c r="E7" i="3" s="1"/>
  <c r="I8" i="1"/>
  <c r="I8" i="5" s="1"/>
  <c r="I7" i="2"/>
  <c r="B8" i="4" l="1"/>
  <c r="D8" i="3"/>
  <c r="H9" i="1"/>
  <c r="H9" i="5" s="1"/>
  <c r="D8" i="4"/>
  <c r="H8" i="2"/>
  <c r="F8" i="3" s="1"/>
  <c r="E8" i="4"/>
  <c r="G8" i="3"/>
  <c r="C8" i="4"/>
  <c r="I9" i="1"/>
  <c r="I9" i="5" s="1"/>
  <c r="I8" i="2"/>
  <c r="G9" i="1"/>
  <c r="G9" i="5" s="1"/>
  <c r="G8" i="2"/>
  <c r="E8" i="3" s="1"/>
  <c r="F9" i="1"/>
  <c r="F9" i="5" s="1"/>
  <c r="F8" i="2"/>
  <c r="B9" i="4" l="1"/>
  <c r="D9" i="3"/>
  <c r="C9" i="4"/>
  <c r="E9"/>
  <c r="G9" i="3"/>
  <c r="H10" i="1"/>
  <c r="H10" i="5" s="1"/>
  <c r="D9" i="4"/>
  <c r="H9" i="2"/>
  <c r="F9" i="3" s="1"/>
  <c r="F10" i="1"/>
  <c r="F10" i="5" s="1"/>
  <c r="F9" i="2"/>
  <c r="G10" i="1"/>
  <c r="G10" i="5" s="1"/>
  <c r="G9" i="2"/>
  <c r="E9" i="3" s="1"/>
  <c r="I10" i="1"/>
  <c r="I10" i="5" s="1"/>
  <c r="I9" i="2"/>
  <c r="E10" i="4" l="1"/>
  <c r="G10" i="3"/>
  <c r="C10" i="4"/>
  <c r="B10"/>
  <c r="D10" i="3"/>
  <c r="H11" i="1"/>
  <c r="H11" i="5" s="1"/>
  <c r="D10" i="4"/>
  <c r="H10" i="2"/>
  <c r="F10" i="3" s="1"/>
  <c r="I11" i="1"/>
  <c r="I11" i="5" s="1"/>
  <c r="I10" i="2"/>
  <c r="G11" i="1"/>
  <c r="G11" i="5" s="1"/>
  <c r="G10" i="2"/>
  <c r="E10" i="3" s="1"/>
  <c r="F11" i="1"/>
  <c r="F11" i="5" s="1"/>
  <c r="F10" i="2"/>
  <c r="B11" i="4" l="1"/>
  <c r="D11" i="3"/>
  <c r="C11" i="4"/>
  <c r="E11"/>
  <c r="G11" i="3"/>
  <c r="H12" i="1"/>
  <c r="H12" i="5" s="1"/>
  <c r="D11" i="4"/>
  <c r="H11" i="2"/>
  <c r="F11" i="3" s="1"/>
  <c r="F12" i="1"/>
  <c r="F12" i="5" s="1"/>
  <c r="F11" i="2"/>
  <c r="G12" i="1"/>
  <c r="G12" i="5" s="1"/>
  <c r="G11" i="2"/>
  <c r="E11" i="3" s="1"/>
  <c r="I12" i="1"/>
  <c r="I12" i="5" s="1"/>
  <c r="I11" i="2"/>
  <c r="C12" i="4" l="1"/>
  <c r="B12"/>
  <c r="D12" i="3"/>
  <c r="H13" i="1"/>
  <c r="H13" i="5" s="1"/>
  <c r="D12" i="4"/>
  <c r="H12" i="2"/>
  <c r="F12" i="3" s="1"/>
  <c r="E12" i="4"/>
  <c r="G12" i="3"/>
  <c r="I13" i="1"/>
  <c r="I13" i="5" s="1"/>
  <c r="I12" i="2"/>
  <c r="G13" i="1"/>
  <c r="G13" i="5" s="1"/>
  <c r="G12" i="2"/>
  <c r="E12" i="3" s="1"/>
  <c r="F13" i="1"/>
  <c r="F13" i="5" s="1"/>
  <c r="F12" i="2"/>
  <c r="B13" i="4" l="1"/>
  <c r="D13" i="3"/>
  <c r="C13" i="4"/>
  <c r="E13"/>
  <c r="G13" i="3"/>
  <c r="H14" i="1"/>
  <c r="H14" i="5" s="1"/>
  <c r="D13" i="4"/>
  <c r="H13" i="2"/>
  <c r="F13" i="3" s="1"/>
  <c r="F14" i="1"/>
  <c r="F14" i="5" s="1"/>
  <c r="F13" i="2"/>
  <c r="G14" i="1"/>
  <c r="G14" i="5" s="1"/>
  <c r="G13" i="2"/>
  <c r="E13" i="3" s="1"/>
  <c r="I14" i="1"/>
  <c r="I14" i="5" s="1"/>
  <c r="I13" i="2"/>
  <c r="B14" i="4" l="1"/>
  <c r="D14" i="3"/>
  <c r="H15" i="1"/>
  <c r="H15" i="5" s="1"/>
  <c r="D14" i="4"/>
  <c r="H14" i="2"/>
  <c r="F14" i="3" s="1"/>
  <c r="E14" i="4"/>
  <c r="G14" i="3"/>
  <c r="C14" i="4"/>
  <c r="I15" i="1"/>
  <c r="I15" i="5" s="1"/>
  <c r="I14" i="2"/>
  <c r="G15" i="1"/>
  <c r="G15" i="5" s="1"/>
  <c r="G14" i="2"/>
  <c r="E14" i="3" s="1"/>
  <c r="F15" i="1"/>
  <c r="F15" i="5" s="1"/>
  <c r="F14" i="2"/>
  <c r="B15" i="4" l="1"/>
  <c r="D15" i="3"/>
  <c r="C15" i="4"/>
  <c r="E15"/>
  <c r="G15" i="3"/>
  <c r="H16" i="1"/>
  <c r="H16" i="5" s="1"/>
  <c r="D15" i="4"/>
  <c r="H15" i="2"/>
  <c r="F15" i="3" s="1"/>
  <c r="F16" i="1"/>
  <c r="F16" i="5" s="1"/>
  <c r="F15" i="2"/>
  <c r="G16" i="1"/>
  <c r="G16" i="5" s="1"/>
  <c r="G15" i="2"/>
  <c r="E15" i="3" s="1"/>
  <c r="I16" i="1"/>
  <c r="I16" i="5" s="1"/>
  <c r="I15" i="2"/>
  <c r="B16" i="4" l="1"/>
  <c r="D16" i="3"/>
  <c r="H17" i="1"/>
  <c r="H17" i="5" s="1"/>
  <c r="D16" i="4"/>
  <c r="H16" i="2"/>
  <c r="F16" i="3" s="1"/>
  <c r="E16" i="4"/>
  <c r="G16" i="3"/>
  <c r="C16" i="4"/>
  <c r="I17" i="1"/>
  <c r="I17" i="5" s="1"/>
  <c r="I16" i="2"/>
  <c r="G17" i="1"/>
  <c r="G17" i="5" s="1"/>
  <c r="G16" i="2"/>
  <c r="E16" i="3" s="1"/>
  <c r="F17" i="1"/>
  <c r="F17" i="5" s="1"/>
  <c r="F16" i="2"/>
  <c r="B17" i="4" l="1"/>
  <c r="D17" i="3"/>
  <c r="C17" i="4"/>
  <c r="E17"/>
  <c r="G17" i="3"/>
  <c r="H18" i="1"/>
  <c r="H18" i="5" s="1"/>
  <c r="D17" i="4"/>
  <c r="H17" i="2"/>
  <c r="F17" i="3" s="1"/>
  <c r="F18" i="1"/>
  <c r="F18" i="5" s="1"/>
  <c r="F17" i="2"/>
  <c r="G18" i="1"/>
  <c r="G18" i="5" s="1"/>
  <c r="G17" i="2"/>
  <c r="E17" i="3" s="1"/>
  <c r="I18" i="1"/>
  <c r="I18" i="5" s="1"/>
  <c r="I17" i="2"/>
  <c r="B18" i="4" l="1"/>
  <c r="D18" i="3"/>
  <c r="H19" i="1"/>
  <c r="H19" i="5" s="1"/>
  <c r="D18" i="4"/>
  <c r="H18" i="2"/>
  <c r="F18" i="3" s="1"/>
  <c r="E18" i="4"/>
  <c r="G18" i="3"/>
  <c r="C18" i="4"/>
  <c r="I19" i="1"/>
  <c r="I19" i="5" s="1"/>
  <c r="I18" i="2"/>
  <c r="G19" i="1"/>
  <c r="G19" i="5" s="1"/>
  <c r="G18" i="2"/>
  <c r="E18" i="3" s="1"/>
  <c r="F19" i="1"/>
  <c r="F19" i="5" s="1"/>
  <c r="F18" i="2"/>
  <c r="B19" i="4" l="1"/>
  <c r="D19" i="3"/>
  <c r="C19" i="4"/>
  <c r="E19"/>
  <c r="G19" i="3"/>
  <c r="H20" i="1"/>
  <c r="H20" i="5" s="1"/>
  <c r="D19" i="4"/>
  <c r="H19" i="2"/>
  <c r="F19" i="3" s="1"/>
  <c r="F20" i="1"/>
  <c r="F20" i="5" s="1"/>
  <c r="F19" i="2"/>
  <c r="G20" i="1"/>
  <c r="G20" i="5" s="1"/>
  <c r="G19" i="2"/>
  <c r="E19" i="3" s="1"/>
  <c r="I20" i="1"/>
  <c r="I20" i="5" s="1"/>
  <c r="I19" i="2"/>
  <c r="B20" i="4" l="1"/>
  <c r="D20" i="3"/>
  <c r="H21" i="1"/>
  <c r="H21" i="5" s="1"/>
  <c r="D20" i="4"/>
  <c r="H20" i="2"/>
  <c r="F20" i="3" s="1"/>
  <c r="E20" i="4"/>
  <c r="G20" i="3"/>
  <c r="C20" i="4"/>
  <c r="I21" i="1"/>
  <c r="I21" i="5" s="1"/>
  <c r="I20" i="2"/>
  <c r="G21" i="1"/>
  <c r="G21" i="5" s="1"/>
  <c r="G20" i="2"/>
  <c r="E20" i="3" s="1"/>
  <c r="F21" i="1"/>
  <c r="F21" i="5" s="1"/>
  <c r="F20" i="2"/>
  <c r="B21" i="4" l="1"/>
  <c r="D21" i="3"/>
  <c r="C21" i="4"/>
  <c r="E21"/>
  <c r="G21" i="3"/>
  <c r="H22" i="1"/>
  <c r="H22" i="5" s="1"/>
  <c r="D21" i="4"/>
  <c r="H21" i="2"/>
  <c r="F21" i="3" s="1"/>
  <c r="F22" i="1"/>
  <c r="F22" i="5" s="1"/>
  <c r="F21" i="2"/>
  <c r="G22" i="1"/>
  <c r="G22" i="5" s="1"/>
  <c r="G21" i="2"/>
  <c r="E21" i="3" s="1"/>
  <c r="I22" i="1"/>
  <c r="I22" i="5" s="1"/>
  <c r="I21" i="2"/>
  <c r="B22" i="4" l="1"/>
  <c r="D22" i="3"/>
  <c r="H23" i="1"/>
  <c r="H23" i="5" s="1"/>
  <c r="D22" i="4"/>
  <c r="H22" i="2"/>
  <c r="F22" i="3" s="1"/>
  <c r="E22" i="4"/>
  <c r="G22" i="3"/>
  <c r="C22" i="4"/>
  <c r="I23" i="1"/>
  <c r="I23" i="5" s="1"/>
  <c r="I22" i="2"/>
  <c r="G23" i="1"/>
  <c r="G23" i="5" s="1"/>
  <c r="G22" i="2"/>
  <c r="E22" i="3" s="1"/>
  <c r="F23" i="1"/>
  <c r="F23" i="5" s="1"/>
  <c r="F22" i="2"/>
  <c r="B23" i="4" l="1"/>
  <c r="D23" i="3"/>
  <c r="C23" i="4"/>
  <c r="E23"/>
  <c r="G23" i="3"/>
  <c r="H24" i="1"/>
  <c r="H24" i="5" s="1"/>
  <c r="D23" i="4"/>
  <c r="H23" i="2"/>
  <c r="F23" i="3" s="1"/>
  <c r="F24" i="1"/>
  <c r="F24" i="5" s="1"/>
  <c r="F23" i="2"/>
  <c r="G24" i="1"/>
  <c r="G24" i="5" s="1"/>
  <c r="G23" i="2"/>
  <c r="E23" i="3" s="1"/>
  <c r="I24" i="1"/>
  <c r="I24" i="5" s="1"/>
  <c r="I23" i="2"/>
  <c r="B24" i="4" l="1"/>
  <c r="D24" i="3"/>
  <c r="H25" i="1"/>
  <c r="H25" i="5" s="1"/>
  <c r="D24" i="4"/>
  <c r="H24" i="2"/>
  <c r="F24" i="3" s="1"/>
  <c r="E24" i="4"/>
  <c r="G24" i="3"/>
  <c r="C24" i="4"/>
  <c r="I25" i="1"/>
  <c r="I25" i="5" s="1"/>
  <c r="I24" i="2"/>
  <c r="G25" i="1"/>
  <c r="G25" i="5" s="1"/>
  <c r="G24" i="2"/>
  <c r="E24" i="3" s="1"/>
  <c r="F25" i="1"/>
  <c r="F25" i="5" s="1"/>
  <c r="F24" i="2"/>
  <c r="B25" i="4" l="1"/>
  <c r="D25" i="3"/>
  <c r="C25" i="4"/>
  <c r="E25"/>
  <c r="G25" i="3"/>
  <c r="H26" i="1"/>
  <c r="H26" i="5" s="1"/>
  <c r="D25" i="4"/>
  <c r="H25" i="2"/>
  <c r="F25" i="3" s="1"/>
  <c r="F26" i="1"/>
  <c r="F26" i="5" s="1"/>
  <c r="F25" i="2"/>
  <c r="G26" i="1"/>
  <c r="G26" i="5" s="1"/>
  <c r="G25" i="2"/>
  <c r="E25" i="3" s="1"/>
  <c r="I26" i="1"/>
  <c r="I26" i="5" s="1"/>
  <c r="I25" i="2"/>
  <c r="B26" i="4" l="1"/>
  <c r="D26" i="3"/>
  <c r="H27" i="1"/>
  <c r="H27" i="5" s="1"/>
  <c r="D26" i="4"/>
  <c r="H26" i="2"/>
  <c r="F26" i="3" s="1"/>
  <c r="E26" i="4"/>
  <c r="G26" i="3"/>
  <c r="C26" i="4"/>
  <c r="I27" i="1"/>
  <c r="I27" i="5" s="1"/>
  <c r="I26" i="2"/>
  <c r="G27" i="1"/>
  <c r="G27" i="5" s="1"/>
  <c r="G26" i="2"/>
  <c r="E26" i="3" s="1"/>
  <c r="F27" i="1"/>
  <c r="F27" i="5" s="1"/>
  <c r="F26" i="2"/>
  <c r="B27" i="4" l="1"/>
  <c r="D27" i="3"/>
  <c r="C27" i="4"/>
  <c r="E27"/>
  <c r="G27" i="3"/>
  <c r="H28" i="1"/>
  <c r="H28" i="5" s="1"/>
  <c r="D27" i="4"/>
  <c r="H27" i="2"/>
  <c r="F27" i="3" s="1"/>
  <c r="F28" i="1"/>
  <c r="F28" i="5" s="1"/>
  <c r="F27" i="2"/>
  <c r="G28" i="1"/>
  <c r="G28" i="5" s="1"/>
  <c r="G27" i="2"/>
  <c r="E27" i="3" s="1"/>
  <c r="I28" i="1"/>
  <c r="I28" i="5" s="1"/>
  <c r="I27" i="2"/>
  <c r="B28" i="4" l="1"/>
  <c r="D28" i="3"/>
  <c r="H29" i="1"/>
  <c r="H29" i="5" s="1"/>
  <c r="D28" i="4"/>
  <c r="H28" i="2"/>
  <c r="F28" i="3" s="1"/>
  <c r="E28" i="4"/>
  <c r="G28" i="3"/>
  <c r="C28" i="4"/>
  <c r="I29" i="1"/>
  <c r="I29" i="5" s="1"/>
  <c r="I28" i="2"/>
  <c r="G29" i="1"/>
  <c r="G29" i="5" s="1"/>
  <c r="G28" i="2"/>
  <c r="E28" i="3" s="1"/>
  <c r="F29" i="1"/>
  <c r="F29" i="5" s="1"/>
  <c r="F28" i="2"/>
  <c r="B29" i="4" l="1"/>
  <c r="D29" i="3"/>
  <c r="C29" i="4"/>
  <c r="E29"/>
  <c r="G29" i="3"/>
  <c r="H30" i="1"/>
  <c r="H30" i="5" s="1"/>
  <c r="D29" i="4"/>
  <c r="H29" i="2"/>
  <c r="F29" i="3" s="1"/>
  <c r="F30" i="1"/>
  <c r="F30" i="5" s="1"/>
  <c r="F29" i="2"/>
  <c r="G30" i="1"/>
  <c r="G30" i="5" s="1"/>
  <c r="G29" i="2"/>
  <c r="E29" i="3" s="1"/>
  <c r="I30" i="1"/>
  <c r="I30" i="5" s="1"/>
  <c r="I29" i="2"/>
  <c r="B30" i="4" l="1"/>
  <c r="D30" i="3"/>
  <c r="H31" i="1"/>
  <c r="H31" i="5" s="1"/>
  <c r="D30" i="4"/>
  <c r="H30" i="2"/>
  <c r="F30" i="3" s="1"/>
  <c r="E30" i="4"/>
  <c r="G30" i="3"/>
  <c r="C30" i="4"/>
  <c r="I31" i="1"/>
  <c r="I31" i="5" s="1"/>
  <c r="I30" i="2"/>
  <c r="G31" i="1"/>
  <c r="G31" i="5" s="1"/>
  <c r="G30" i="2"/>
  <c r="E30" i="3" s="1"/>
  <c r="F31" i="1"/>
  <c r="F31" i="5" s="1"/>
  <c r="F30" i="2"/>
  <c r="B31" i="4" l="1"/>
  <c r="D31" i="3"/>
  <c r="C31" i="4"/>
  <c r="E31"/>
  <c r="G31" i="3"/>
  <c r="H32" i="1"/>
  <c r="H32" i="5" s="1"/>
  <c r="D31" i="4"/>
  <c r="H31" i="2"/>
  <c r="F31" i="3" s="1"/>
  <c r="F32" i="1"/>
  <c r="F32" i="5" s="1"/>
  <c r="F31" i="2"/>
  <c r="G32" i="1"/>
  <c r="G32" i="5" s="1"/>
  <c r="G31" i="2"/>
  <c r="E31" i="3" s="1"/>
  <c r="I32" i="1"/>
  <c r="I32" i="5" s="1"/>
  <c r="I31" i="2"/>
  <c r="B32" i="4" l="1"/>
  <c r="D32" i="3"/>
  <c r="H33" i="1"/>
  <c r="H33" i="5" s="1"/>
  <c r="D32" i="4"/>
  <c r="H32" i="2"/>
  <c r="F32" i="3" s="1"/>
  <c r="E32" i="4"/>
  <c r="G32" i="3"/>
  <c r="C32" i="4"/>
  <c r="I33" i="1"/>
  <c r="I33" i="5" s="1"/>
  <c r="I32" i="2"/>
  <c r="G33" i="1"/>
  <c r="G33" i="5" s="1"/>
  <c r="G32" i="2"/>
  <c r="E32" i="3" s="1"/>
  <c r="F33" i="1"/>
  <c r="F33" i="5" s="1"/>
  <c r="F32" i="2"/>
  <c r="B33" i="4" l="1"/>
  <c r="D33" i="3"/>
  <c r="C33" i="4"/>
  <c r="E33"/>
  <c r="G33" i="3"/>
  <c r="H34" i="1"/>
  <c r="H34" i="5" s="1"/>
  <c r="D33" i="4"/>
  <c r="H33" i="2"/>
  <c r="F33" i="3" s="1"/>
  <c r="F34" i="1"/>
  <c r="F34" i="5" s="1"/>
  <c r="F33" i="2"/>
  <c r="G34" i="1"/>
  <c r="G34" i="5" s="1"/>
  <c r="G33" i="2"/>
  <c r="E33" i="3" s="1"/>
  <c r="I34" i="1"/>
  <c r="I34" i="5" s="1"/>
  <c r="I33" i="2"/>
  <c r="B34" i="4" l="1"/>
  <c r="D34" i="3"/>
  <c r="H35" i="1"/>
  <c r="H35" i="5" s="1"/>
  <c r="D34" i="4"/>
  <c r="H34" i="2"/>
  <c r="F34" i="3" s="1"/>
  <c r="E34" i="4"/>
  <c r="G34" i="3"/>
  <c r="C34" i="4"/>
  <c r="I35" i="1"/>
  <c r="I35" i="5" s="1"/>
  <c r="I34" i="2"/>
  <c r="G35" i="1"/>
  <c r="G35" i="5" s="1"/>
  <c r="G34" i="2"/>
  <c r="E34" i="3" s="1"/>
  <c r="F35" i="1"/>
  <c r="F35" i="5" s="1"/>
  <c r="F34" i="2"/>
  <c r="B35" i="4" l="1"/>
  <c r="D35" i="3"/>
  <c r="C35" i="4"/>
  <c r="E35"/>
  <c r="G35" i="3"/>
  <c r="H36" i="1"/>
  <c r="H36" i="5" s="1"/>
  <c r="D35" i="4"/>
  <c r="H35" i="2"/>
  <c r="F35" i="3" s="1"/>
  <c r="F36" i="1"/>
  <c r="F36" i="5" s="1"/>
  <c r="F35" i="2"/>
  <c r="G36" i="1"/>
  <c r="G36" i="5" s="1"/>
  <c r="G35" i="2"/>
  <c r="E35" i="3" s="1"/>
  <c r="I36" i="1"/>
  <c r="I36" i="5" s="1"/>
  <c r="I35" i="2"/>
  <c r="B36" i="4" l="1"/>
  <c r="D36" i="3"/>
  <c r="H37" i="1"/>
  <c r="H37" i="5" s="1"/>
  <c r="D36" i="4"/>
  <c r="H36" i="2"/>
  <c r="F36" i="3" s="1"/>
  <c r="E36" i="4"/>
  <c r="G36" i="3"/>
  <c r="C36" i="4"/>
  <c r="I37" i="1"/>
  <c r="I37" i="5" s="1"/>
  <c r="I36" i="2"/>
  <c r="G37" i="1"/>
  <c r="G37" i="5" s="1"/>
  <c r="G36" i="2"/>
  <c r="E36" i="3" s="1"/>
  <c r="F37" i="1"/>
  <c r="F37" i="5" s="1"/>
  <c r="F36" i="2"/>
  <c r="B37" i="4" l="1"/>
  <c r="D37" i="3"/>
  <c r="C37" i="4"/>
  <c r="E37"/>
  <c r="G37" i="3"/>
  <c r="H38" i="1"/>
  <c r="H38" i="5" s="1"/>
  <c r="D37" i="4"/>
  <c r="H37" i="2"/>
  <c r="F37" i="3" s="1"/>
  <c r="F38" i="1"/>
  <c r="F37" i="2"/>
  <c r="G38" i="1"/>
  <c r="G38" i="5" s="1"/>
  <c r="G37" i="2"/>
  <c r="E37" i="3" s="1"/>
  <c r="I38" i="1"/>
  <c r="I38" i="5" s="1"/>
  <c r="I37" i="2"/>
  <c r="F39" i="1" l="1"/>
  <c r="F39" i="5" s="1"/>
  <c r="F38"/>
  <c r="B38" i="4"/>
  <c r="D38" i="3"/>
  <c r="H39" i="1"/>
  <c r="H39" i="5" s="1"/>
  <c r="D38" i="4"/>
  <c r="H38" i="2"/>
  <c r="F38" i="3" s="1"/>
  <c r="E38" i="4"/>
  <c r="G38" i="3"/>
  <c r="C38" i="4"/>
  <c r="I39" i="1"/>
  <c r="I39" i="5" s="1"/>
  <c r="I38" i="2"/>
  <c r="G39" i="1"/>
  <c r="G39" i="5" s="1"/>
  <c r="G38" i="2"/>
  <c r="E38" i="3" s="1"/>
  <c r="F38" i="2"/>
  <c r="B39" i="4" l="1"/>
  <c r="D39" i="3"/>
  <c r="C39" i="4"/>
  <c r="E39"/>
  <c r="G39" i="3"/>
  <c r="H40" i="1"/>
  <c r="H40" i="5" s="1"/>
  <c r="D39" i="4"/>
  <c r="H39" i="2"/>
  <c r="F39" i="3" s="1"/>
  <c r="F40" i="1"/>
  <c r="F40" i="5" s="1"/>
  <c r="F39" i="2"/>
  <c r="G40" i="1"/>
  <c r="G40" i="5" s="1"/>
  <c r="G39" i="2"/>
  <c r="E39" i="3" s="1"/>
  <c r="I40" i="1"/>
  <c r="I40" i="5" s="1"/>
  <c r="I39" i="2"/>
  <c r="B40" i="4" l="1"/>
  <c r="D40" i="3"/>
  <c r="H41" i="1"/>
  <c r="H41" i="5" s="1"/>
  <c r="D40" i="4"/>
  <c r="H40" i="2"/>
  <c r="F40" i="3" s="1"/>
  <c r="E40" i="4"/>
  <c r="G40" i="3"/>
  <c r="C40" i="4"/>
  <c r="I41" i="1"/>
  <c r="I41" i="5" s="1"/>
  <c r="I40" i="2"/>
  <c r="G41" i="1"/>
  <c r="G41" i="5" s="1"/>
  <c r="G40" i="2"/>
  <c r="E40" i="3" s="1"/>
  <c r="F41" i="1"/>
  <c r="F41" i="5" s="1"/>
  <c r="F40" i="2"/>
  <c r="B41" i="4" l="1"/>
  <c r="D41" i="3"/>
  <c r="C41" i="4"/>
  <c r="E41"/>
  <c r="G41" i="3"/>
  <c r="H42" i="1"/>
  <c r="H42" i="5" s="1"/>
  <c r="D41" i="4"/>
  <c r="H41" i="2"/>
  <c r="F41" i="3" s="1"/>
  <c r="F42" i="1"/>
  <c r="F42" i="5" s="1"/>
  <c r="F41" i="2"/>
  <c r="G42" i="1"/>
  <c r="G42" i="5" s="1"/>
  <c r="G41" i="2"/>
  <c r="E41" i="3" s="1"/>
  <c r="I42" i="1"/>
  <c r="I42" i="5" s="1"/>
  <c r="I41" i="2"/>
  <c r="B42" i="4" l="1"/>
  <c r="D42" i="3"/>
  <c r="H43" i="1"/>
  <c r="H43" i="5" s="1"/>
  <c r="D42" i="4"/>
  <c r="H42" i="2"/>
  <c r="F42" i="3" s="1"/>
  <c r="E42" i="4"/>
  <c r="G42" i="3"/>
  <c r="C42" i="4"/>
  <c r="I43" i="1"/>
  <c r="I43" i="5" s="1"/>
  <c r="I42" i="2"/>
  <c r="G43" i="1"/>
  <c r="G43" i="5" s="1"/>
  <c r="G42" i="2"/>
  <c r="E42" i="3" s="1"/>
  <c r="F43" i="1"/>
  <c r="F43" i="5" s="1"/>
  <c r="F42" i="2"/>
  <c r="B43" i="4" l="1"/>
  <c r="D43" i="3"/>
  <c r="C43" i="4"/>
  <c r="E43"/>
  <c r="G43" i="3"/>
  <c r="H44" i="1"/>
  <c r="H44" i="5" s="1"/>
  <c r="D43" i="4"/>
  <c r="H43" i="2"/>
  <c r="F43" i="3" s="1"/>
  <c r="F44" i="1"/>
  <c r="F44" i="5" s="1"/>
  <c r="F43" i="2"/>
  <c r="G44" i="1"/>
  <c r="G44" i="5" s="1"/>
  <c r="G43" i="2"/>
  <c r="E43" i="3" s="1"/>
  <c r="I44" i="1"/>
  <c r="I44" i="5" s="1"/>
  <c r="I43" i="2"/>
  <c r="B44" i="4" l="1"/>
  <c r="D44" i="3"/>
  <c r="H45" i="1"/>
  <c r="H45" i="5" s="1"/>
  <c r="D44" i="4"/>
  <c r="H44" i="2"/>
  <c r="F44" i="3" s="1"/>
  <c r="E44" i="4"/>
  <c r="G44" i="3"/>
  <c r="C44" i="4"/>
  <c r="I45" i="1"/>
  <c r="I45" i="5" s="1"/>
  <c r="I44" i="2"/>
  <c r="G45" i="1"/>
  <c r="G45" i="5" s="1"/>
  <c r="G44" i="2"/>
  <c r="E44" i="3" s="1"/>
  <c r="F45" i="1"/>
  <c r="F45" i="5" s="1"/>
  <c r="F44" i="2"/>
  <c r="B45" i="4" l="1"/>
  <c r="D45" i="3"/>
  <c r="C45" i="4"/>
  <c r="E45"/>
  <c r="G45" i="3"/>
  <c r="H46" i="1"/>
  <c r="H46" i="5" s="1"/>
  <c r="D45" i="4"/>
  <c r="H45" i="2"/>
  <c r="F45" i="3" s="1"/>
  <c r="F46" i="1"/>
  <c r="F46" i="5" s="1"/>
  <c r="F45" i="2"/>
  <c r="G46" i="1"/>
  <c r="G46" i="5" s="1"/>
  <c r="G45" i="2"/>
  <c r="E45" i="3" s="1"/>
  <c r="I46" i="1"/>
  <c r="I46" i="5" s="1"/>
  <c r="I45" i="2"/>
  <c r="B46" i="4" l="1"/>
  <c r="D46" i="3"/>
  <c r="H47" i="1"/>
  <c r="H47" i="5" s="1"/>
  <c r="D46" i="4"/>
  <c r="H46" i="2"/>
  <c r="F46" i="3" s="1"/>
  <c r="E46" i="4"/>
  <c r="G46" i="3"/>
  <c r="C46" i="4"/>
  <c r="I47" i="1"/>
  <c r="I47" i="5" s="1"/>
  <c r="I46" i="2"/>
  <c r="G47" i="1"/>
  <c r="G47" i="5" s="1"/>
  <c r="G46" i="2"/>
  <c r="E46" i="3" s="1"/>
  <c r="F47" i="1"/>
  <c r="F47" i="5" s="1"/>
  <c r="F46" i="2"/>
  <c r="B47" i="4" l="1"/>
  <c r="D47" i="3"/>
  <c r="C47" i="4"/>
  <c r="E47"/>
  <c r="G47" i="3"/>
  <c r="H48" i="1"/>
  <c r="H48" i="5" s="1"/>
  <c r="D47" i="4"/>
  <c r="H47" i="2"/>
  <c r="F47" i="3" s="1"/>
  <c r="F48" i="1"/>
  <c r="F48" i="5" s="1"/>
  <c r="F47" i="2"/>
  <c r="G48" i="1"/>
  <c r="G48" i="5" s="1"/>
  <c r="G47" i="2"/>
  <c r="E47" i="3" s="1"/>
  <c r="I48" i="1"/>
  <c r="I48" i="5" s="1"/>
  <c r="I47" i="2"/>
  <c r="B48" i="4" l="1"/>
  <c r="D48" i="3"/>
  <c r="H49" i="1"/>
  <c r="H49" i="5" s="1"/>
  <c r="D48" i="4"/>
  <c r="H48" i="2"/>
  <c r="F48" i="3" s="1"/>
  <c r="E48" i="4"/>
  <c r="G48" i="3"/>
  <c r="C48" i="4"/>
  <c r="I49" i="1"/>
  <c r="I49" i="5" s="1"/>
  <c r="I48" i="2"/>
  <c r="G49" i="1"/>
  <c r="G49" i="5" s="1"/>
  <c r="G48" i="2"/>
  <c r="E48" i="3" s="1"/>
  <c r="F49" i="1"/>
  <c r="F49" i="5" s="1"/>
  <c r="F48" i="2"/>
  <c r="B49" i="4" l="1"/>
  <c r="D49" i="3"/>
  <c r="C49" i="4"/>
  <c r="E49"/>
  <c r="G49" i="3"/>
  <c r="H50" i="1"/>
  <c r="H50" i="5" s="1"/>
  <c r="D49" i="4"/>
  <c r="H49" i="2"/>
  <c r="F49" i="3" s="1"/>
  <c r="F50" i="1"/>
  <c r="F50" i="5" s="1"/>
  <c r="F49" i="2"/>
  <c r="G50" i="1"/>
  <c r="G50" i="5" s="1"/>
  <c r="G49" i="2"/>
  <c r="E49" i="3" s="1"/>
  <c r="I50" i="1"/>
  <c r="I50" i="5" s="1"/>
  <c r="I49" i="2"/>
  <c r="B50" i="4" l="1"/>
  <c r="D50" i="3"/>
  <c r="H51" i="1"/>
  <c r="H51" i="5" s="1"/>
  <c r="D50" i="4"/>
  <c r="H50" i="2"/>
  <c r="F50" i="3" s="1"/>
  <c r="E50" i="4"/>
  <c r="G50" i="3"/>
  <c r="C50" i="4"/>
  <c r="I51" i="1"/>
  <c r="I51" i="5" s="1"/>
  <c r="I50" i="2"/>
  <c r="G51" i="1"/>
  <c r="G51" i="5" s="1"/>
  <c r="G50" i="2"/>
  <c r="E50" i="3" s="1"/>
  <c r="F51" i="1"/>
  <c r="F51" i="5" s="1"/>
  <c r="F50" i="2"/>
  <c r="B51" i="4" l="1"/>
  <c r="D51" i="3"/>
  <c r="C51" i="4"/>
  <c r="E51"/>
  <c r="G51" i="3"/>
  <c r="H52" i="1"/>
  <c r="H52" i="5" s="1"/>
  <c r="D51" i="4"/>
  <c r="H51" i="2"/>
  <c r="F51" i="3" s="1"/>
  <c r="F52" i="1"/>
  <c r="F52" i="5" s="1"/>
  <c r="F51" i="2"/>
  <c r="G52" i="1"/>
  <c r="G52" i="5" s="1"/>
  <c r="G51" i="2"/>
  <c r="E51" i="3" s="1"/>
  <c r="I52" i="1"/>
  <c r="I52" i="5" s="1"/>
  <c r="I51" i="2"/>
  <c r="B52" i="4" l="1"/>
  <c r="D52" i="3"/>
  <c r="H53" i="1"/>
  <c r="H53" i="5" s="1"/>
  <c r="D52" i="4"/>
  <c r="H52" i="2"/>
  <c r="F52" i="3" s="1"/>
  <c r="E52" i="4"/>
  <c r="G52" i="3"/>
  <c r="C52" i="4"/>
  <c r="I53" i="1"/>
  <c r="I53" i="5" s="1"/>
  <c r="I52" i="2"/>
  <c r="G53" i="1"/>
  <c r="G53" i="5" s="1"/>
  <c r="G52" i="2"/>
  <c r="E52" i="3" s="1"/>
  <c r="F53" i="1"/>
  <c r="F53" i="5" s="1"/>
  <c r="F52" i="2"/>
  <c r="B53" i="4" l="1"/>
  <c r="D53" i="3"/>
  <c r="C53" i="4"/>
  <c r="E53"/>
  <c r="G53" i="3"/>
  <c r="H54" i="1"/>
  <c r="V2" i="5" s="1"/>
  <c r="D53" i="4"/>
  <c r="H53" i="2"/>
  <c r="F53" i="3" s="1"/>
  <c r="F54" i="1"/>
  <c r="T2" i="5" s="1"/>
  <c r="F53" i="2"/>
  <c r="G54" i="1"/>
  <c r="U2" i="5" s="1"/>
  <c r="G53" i="2"/>
  <c r="E53" i="3" s="1"/>
  <c r="I54" i="1"/>
  <c r="W2" i="5" s="1"/>
  <c r="I53" i="2"/>
  <c r="E54" i="4" l="1"/>
  <c r="G54" i="3"/>
  <c r="C54" i="4"/>
  <c r="B54"/>
  <c r="D54" i="3"/>
  <c r="H55" i="1"/>
  <c r="V3" i="5" s="1"/>
  <c r="D54" i="4"/>
  <c r="V2" i="2"/>
  <c r="F54" i="3" s="1"/>
  <c r="I55" i="1"/>
  <c r="W3" i="5" s="1"/>
  <c r="W2" i="2"/>
  <c r="G55" i="1"/>
  <c r="U3" i="5" s="1"/>
  <c r="U2" i="2"/>
  <c r="E54" i="3" s="1"/>
  <c r="F55" i="1"/>
  <c r="T3" i="5" s="1"/>
  <c r="T2" i="2"/>
  <c r="B55" i="4" l="1"/>
  <c r="M2" i="3"/>
  <c r="C55" i="4"/>
  <c r="E55"/>
  <c r="P2" i="3"/>
  <c r="H56" i="1"/>
  <c r="V4" i="5" s="1"/>
  <c r="D55" i="4"/>
  <c r="V3" i="2"/>
  <c r="O2" i="3" s="1"/>
  <c r="F56" i="1"/>
  <c r="T4" i="5" s="1"/>
  <c r="T3" i="2"/>
  <c r="G56" i="1"/>
  <c r="U4" i="5" s="1"/>
  <c r="U3" i="2"/>
  <c r="N2" i="3" s="1"/>
  <c r="I56" i="1"/>
  <c r="W4" i="5" s="1"/>
  <c r="W3" i="2"/>
  <c r="E56" i="4" l="1"/>
  <c r="P3" i="3"/>
  <c r="C56" i="4"/>
  <c r="B56"/>
  <c r="M3" i="3"/>
  <c r="H57" i="1"/>
  <c r="V5" i="5" s="1"/>
  <c r="D56" i="4"/>
  <c r="V4" i="2"/>
  <c r="O3" i="3" s="1"/>
  <c r="I57" i="1"/>
  <c r="W5" i="5" s="1"/>
  <c r="W4" i="2"/>
  <c r="G57" i="1"/>
  <c r="U5" i="5" s="1"/>
  <c r="U4" i="2"/>
  <c r="N3" i="3" s="1"/>
  <c r="F57" i="1"/>
  <c r="T5" i="5" s="1"/>
  <c r="T4" i="2"/>
  <c r="B57" i="4" l="1"/>
  <c r="M4" i="3"/>
  <c r="C57" i="4"/>
  <c r="E57"/>
  <c r="P4" i="3"/>
  <c r="H58" i="1"/>
  <c r="V6" i="5" s="1"/>
  <c r="D57" i="4"/>
  <c r="V5" i="2"/>
  <c r="O4" i="3" s="1"/>
  <c r="F58" i="1"/>
  <c r="T6" i="5" s="1"/>
  <c r="T5" i="2"/>
  <c r="G58" i="1"/>
  <c r="U6" i="5" s="1"/>
  <c r="U5" i="2"/>
  <c r="N4" i="3" s="1"/>
  <c r="I58" i="1"/>
  <c r="W6" i="5" s="1"/>
  <c r="W5" i="2"/>
  <c r="C58" i="4" l="1"/>
  <c r="B58"/>
  <c r="M5" i="3"/>
  <c r="H59" i="1"/>
  <c r="V7" i="5" s="1"/>
  <c r="D58" i="4"/>
  <c r="V6" i="2"/>
  <c r="O5" i="3" s="1"/>
  <c r="E58" i="4"/>
  <c r="P5" i="3"/>
  <c r="I59" i="1"/>
  <c r="W7" i="5" s="1"/>
  <c r="W6" i="2"/>
  <c r="G59" i="1"/>
  <c r="U7" i="5" s="1"/>
  <c r="U6" i="2"/>
  <c r="N5" i="3" s="1"/>
  <c r="F59" i="1"/>
  <c r="T7" i="5" s="1"/>
  <c r="T6" i="2"/>
  <c r="B59" i="4" l="1"/>
  <c r="M6" i="3"/>
  <c r="C59" i="4"/>
  <c r="E59"/>
  <c r="P6" i="3"/>
  <c r="H60" i="1"/>
  <c r="V8" i="5" s="1"/>
  <c r="D59" i="4"/>
  <c r="V7" i="2"/>
  <c r="O6" i="3" s="1"/>
  <c r="F60" i="1"/>
  <c r="T8" i="5" s="1"/>
  <c r="T7" i="2"/>
  <c r="G60" i="1"/>
  <c r="U8" i="5" s="1"/>
  <c r="U7" i="2"/>
  <c r="N6" i="3" s="1"/>
  <c r="I60" i="1"/>
  <c r="W8" i="5" s="1"/>
  <c r="W7" i="2"/>
  <c r="B60" i="4" l="1"/>
  <c r="M7" i="3"/>
  <c r="H61" i="1"/>
  <c r="V9" i="5" s="1"/>
  <c r="D60" i="4"/>
  <c r="V8" i="2"/>
  <c r="O7" i="3" s="1"/>
  <c r="E60" i="4"/>
  <c r="P7" i="3"/>
  <c r="C60" i="4"/>
  <c r="I61" i="1"/>
  <c r="W9" i="5" s="1"/>
  <c r="W8" i="2"/>
  <c r="G61" i="1"/>
  <c r="U9" i="5" s="1"/>
  <c r="U8" i="2"/>
  <c r="N7" i="3" s="1"/>
  <c r="F61" i="1"/>
  <c r="T9" i="5" s="1"/>
  <c r="T8" i="2"/>
  <c r="B61" i="4" l="1"/>
  <c r="M8" i="3"/>
  <c r="C61" i="4"/>
  <c r="E61"/>
  <c r="P8" i="3"/>
  <c r="H62" i="1"/>
  <c r="V10" i="5" s="1"/>
  <c r="D61" i="4"/>
  <c r="V9" i="2"/>
  <c r="O8" i="3" s="1"/>
  <c r="F62" i="1"/>
  <c r="T10" i="5" s="1"/>
  <c r="T9" i="2"/>
  <c r="G62" i="1"/>
  <c r="U10" i="5" s="1"/>
  <c r="U9" i="2"/>
  <c r="N8" i="3" s="1"/>
  <c r="I62" i="1"/>
  <c r="W10" i="5" s="1"/>
  <c r="W9" i="2"/>
  <c r="B62" i="4" l="1"/>
  <c r="M9" i="3"/>
  <c r="H63" i="1"/>
  <c r="V11" i="5" s="1"/>
  <c r="D62" i="4"/>
  <c r="V10" i="2"/>
  <c r="O9" i="3" s="1"/>
  <c r="E62" i="4"/>
  <c r="P9" i="3"/>
  <c r="C62" i="4"/>
  <c r="I63" i="1"/>
  <c r="W11" i="5" s="1"/>
  <c r="W10" i="2"/>
  <c r="G63" i="1"/>
  <c r="U11" i="5" s="1"/>
  <c r="U10" i="2"/>
  <c r="N9" i="3" s="1"/>
  <c r="F63" i="1"/>
  <c r="T11" i="5" s="1"/>
  <c r="T10" i="2"/>
  <c r="B63" i="4" l="1"/>
  <c r="M10" i="3"/>
  <c r="C63" i="4"/>
  <c r="E63"/>
  <c r="P10" i="3"/>
  <c r="H64" i="1"/>
  <c r="V12" i="5" s="1"/>
  <c r="D63" i="4"/>
  <c r="V11" i="2"/>
  <c r="O10" i="3" s="1"/>
  <c r="F64" i="1"/>
  <c r="T12" i="5" s="1"/>
  <c r="T11" i="2"/>
  <c r="G64" i="1"/>
  <c r="U12" i="5" s="1"/>
  <c r="U11" i="2"/>
  <c r="N10" i="3" s="1"/>
  <c r="I64" i="1"/>
  <c r="W12" i="5" s="1"/>
  <c r="W11" i="2"/>
  <c r="B64" i="4" l="1"/>
  <c r="M11" i="3"/>
  <c r="H65" i="1"/>
  <c r="V13" i="5" s="1"/>
  <c r="D64" i="4"/>
  <c r="V12" i="2"/>
  <c r="O11" i="3" s="1"/>
  <c r="E64" i="4"/>
  <c r="P11" i="3"/>
  <c r="C64" i="4"/>
  <c r="I65" i="1"/>
  <c r="W13" i="5" s="1"/>
  <c r="W12" i="2"/>
  <c r="G65" i="1"/>
  <c r="U13" i="5" s="1"/>
  <c r="U12" i="2"/>
  <c r="N11" i="3" s="1"/>
  <c r="F65" i="1"/>
  <c r="T13" i="5" s="1"/>
  <c r="T12" i="2"/>
  <c r="B65" i="4" l="1"/>
  <c r="M12" i="3"/>
  <c r="C65" i="4"/>
  <c r="E65"/>
  <c r="P12" i="3"/>
  <c r="H66" i="1"/>
  <c r="V14" i="5" s="1"/>
  <c r="D65" i="4"/>
  <c r="V13" i="2"/>
  <c r="O12" i="3" s="1"/>
  <c r="F66" i="1"/>
  <c r="T13" i="2"/>
  <c r="G66" i="1"/>
  <c r="U14" i="5" s="1"/>
  <c r="U13" i="2"/>
  <c r="N12" i="3" s="1"/>
  <c r="I66" i="1"/>
  <c r="W13" i="2"/>
  <c r="P13" i="3" l="1"/>
  <c r="W14" i="5"/>
  <c r="M13" i="3"/>
  <c r="T14" i="5"/>
  <c r="H67" i="1"/>
  <c r="V15" i="5" s="1"/>
  <c r="V14" i="2"/>
  <c r="O13" i="3" s="1"/>
  <c r="I67" i="1"/>
  <c r="W14" i="2"/>
  <c r="G67" i="1"/>
  <c r="U15" i="5" s="1"/>
  <c r="U14" i="2"/>
  <c r="N13" i="3" s="1"/>
  <c r="F67" i="1"/>
  <c r="T14" i="2"/>
  <c r="P14" i="3" l="1"/>
  <c r="W15" i="5"/>
  <c r="M14" i="3"/>
  <c r="T15" i="5"/>
  <c r="H68" i="1"/>
  <c r="V16" i="5" s="1"/>
  <c r="V15" i="2"/>
  <c r="O14" i="3" s="1"/>
  <c r="F68" i="1"/>
  <c r="T15" i="2"/>
  <c r="G68" i="1"/>
  <c r="U16" i="5" s="1"/>
  <c r="U15" i="2"/>
  <c r="N14" i="3" s="1"/>
  <c r="I68" i="1"/>
  <c r="W15" i="2"/>
  <c r="P15" i="3" l="1"/>
  <c r="W16" i="5"/>
  <c r="M15" i="3"/>
  <c r="T16" i="5"/>
  <c r="H69" i="1"/>
  <c r="V17" i="5" s="1"/>
  <c r="V16" i="2"/>
  <c r="O15" i="3" s="1"/>
  <c r="I69" i="1"/>
  <c r="W16" i="2"/>
  <c r="G69" i="1"/>
  <c r="U17" i="5" s="1"/>
  <c r="U16" i="2"/>
  <c r="N15" i="3" s="1"/>
  <c r="F69" i="1"/>
  <c r="T16" i="2"/>
  <c r="P16" i="3" l="1"/>
  <c r="W17" i="5"/>
  <c r="M16" i="3"/>
  <c r="T17" i="5"/>
  <c r="H70" i="1"/>
  <c r="V18" i="5" s="1"/>
  <c r="V17" i="2"/>
  <c r="O16" i="3" s="1"/>
  <c r="F70" i="1"/>
  <c r="T17" i="2"/>
  <c r="G70" i="1"/>
  <c r="U18" i="5" s="1"/>
  <c r="U17" i="2"/>
  <c r="N16" i="3" s="1"/>
  <c r="I70" i="1"/>
  <c r="W17" i="2"/>
  <c r="P17" i="3" l="1"/>
  <c r="W18" i="5"/>
  <c r="M17" i="3"/>
  <c r="T18" i="5"/>
  <c r="H71" i="1"/>
  <c r="V19" i="5" s="1"/>
  <c r="V18" i="2"/>
  <c r="O17" i="3" s="1"/>
  <c r="I71" i="1"/>
  <c r="W18" i="2"/>
  <c r="G71" i="1"/>
  <c r="U19" i="5" s="1"/>
  <c r="U18" i="2"/>
  <c r="N17" i="3" s="1"/>
  <c r="F71" i="1"/>
  <c r="T18" i="2"/>
  <c r="P18" i="3" l="1"/>
  <c r="W19" i="5"/>
  <c r="M18" i="3"/>
  <c r="T19" i="5"/>
  <c r="H72" i="1"/>
  <c r="V20" i="5" s="1"/>
  <c r="V19" i="2"/>
  <c r="O18" i="3" s="1"/>
  <c r="F72" i="1"/>
  <c r="T19" i="2"/>
  <c r="G72" i="1"/>
  <c r="U20" i="5" s="1"/>
  <c r="U19" i="2"/>
  <c r="N18" i="3" s="1"/>
  <c r="I72" i="1"/>
  <c r="W19" i="2"/>
  <c r="P19" i="3" l="1"/>
  <c r="W20" i="5"/>
  <c r="M19" i="3"/>
  <c r="T20" i="5"/>
  <c r="H73" i="1"/>
  <c r="V21" i="5" s="1"/>
  <c r="V20" i="2"/>
  <c r="O19" i="3" s="1"/>
  <c r="I73" i="1"/>
  <c r="W20" i="2"/>
  <c r="G73" i="1"/>
  <c r="U21" i="5" s="1"/>
  <c r="U20" i="2"/>
  <c r="N19" i="3" s="1"/>
  <c r="F73" i="1"/>
  <c r="T20" i="2"/>
  <c r="P20" i="3" l="1"/>
  <c r="W21" i="5"/>
  <c r="M20" i="3"/>
  <c r="T21" i="5"/>
  <c r="H74" i="1"/>
  <c r="V22" i="5" s="1"/>
  <c r="V21" i="2"/>
  <c r="O20" i="3" s="1"/>
  <c r="F74" i="1"/>
  <c r="T21" i="2"/>
  <c r="G74" i="1"/>
  <c r="U22" i="5" s="1"/>
  <c r="U21" i="2"/>
  <c r="N20" i="3" s="1"/>
  <c r="I74" i="1"/>
  <c r="W21" i="2"/>
  <c r="P21" i="3" l="1"/>
  <c r="W22" i="5"/>
  <c r="M21" i="3"/>
  <c r="T22" i="5"/>
  <c r="H75" i="1"/>
  <c r="V23" i="5" s="1"/>
  <c r="V22" i="2"/>
  <c r="O21" i="3" s="1"/>
  <c r="I75" i="1"/>
  <c r="W22" i="2"/>
  <c r="G75" i="1"/>
  <c r="U23" i="5" s="1"/>
  <c r="U22" i="2"/>
  <c r="N21" i="3" s="1"/>
  <c r="F75" i="1"/>
  <c r="T22" i="2"/>
  <c r="P22" i="3" l="1"/>
  <c r="W23" i="5"/>
  <c r="M22" i="3"/>
  <c r="T23" i="5"/>
  <c r="H76" i="1"/>
  <c r="V24" i="5" s="1"/>
  <c r="V23" i="2"/>
  <c r="O22" i="3" s="1"/>
  <c r="F76" i="1"/>
  <c r="T23" i="2"/>
  <c r="G76" i="1"/>
  <c r="U24" i="5" s="1"/>
  <c r="U23" i="2"/>
  <c r="N22" i="3" s="1"/>
  <c r="I76" i="1"/>
  <c r="W24" i="5" s="1"/>
  <c r="W23" i="2"/>
  <c r="M23" i="3" l="1"/>
  <c r="T24" i="5"/>
  <c r="W24" i="2"/>
  <c r="P23" i="3"/>
  <c r="U24" i="2"/>
  <c r="N23" i="3" s="1"/>
  <c r="V24" i="2"/>
  <c r="O23" i="3" s="1"/>
  <c r="T24" i="2"/>
</calcChain>
</file>

<file path=xl/sharedStrings.xml><?xml version="1.0" encoding="utf-8"?>
<sst xmlns="http://schemas.openxmlformats.org/spreadsheetml/2006/main" count="829" uniqueCount="150">
  <si>
    <t>Research Site</t>
  </si>
  <si>
    <t>DEP Project</t>
  </si>
  <si>
    <t xml:space="preserve">Box </t>
  </si>
  <si>
    <t>Sample ID</t>
  </si>
  <si>
    <t>ARL Set No.</t>
  </si>
  <si>
    <t>ARL Lab No.</t>
  </si>
  <si>
    <t>Sample Date</t>
  </si>
  <si>
    <t>Sample Collection Time</t>
  </si>
  <si>
    <t>Preserve w/H2SO4 to &lt;2pH</t>
  </si>
  <si>
    <t>Final Volume (mL)</t>
  </si>
  <si>
    <t>No.</t>
  </si>
  <si>
    <r>
      <t>Cool (Wet Ice) to &lt;4</t>
    </r>
    <r>
      <rPr>
        <sz val="10"/>
        <color theme="1"/>
        <rFont val="Calibri"/>
        <family val="2"/>
      </rPr>
      <t>°C</t>
    </r>
  </si>
  <si>
    <t>D1</t>
  </si>
  <si>
    <t>D2</t>
  </si>
  <si>
    <t>D3</t>
  </si>
  <si>
    <t>D4</t>
  </si>
  <si>
    <t>D5</t>
  </si>
  <si>
    <t>FB1</t>
  </si>
  <si>
    <t>FB2</t>
  </si>
  <si>
    <t>EB1</t>
  </si>
  <si>
    <t>EB2</t>
  </si>
  <si>
    <t>EB3</t>
  </si>
  <si>
    <t>EB4</t>
  </si>
  <si>
    <t>Time (Hour)</t>
  </si>
  <si>
    <t>Time (Minutes)</t>
  </si>
  <si>
    <t>Time (AM/PM)</t>
  </si>
  <si>
    <t>Sample Collection</t>
  </si>
  <si>
    <t>*</t>
  </si>
  <si>
    <t>Citra, FL</t>
  </si>
  <si>
    <t>Field ID (Plot)</t>
  </si>
  <si>
    <t>Rainfall</t>
  </si>
  <si>
    <t>Irrigation</t>
  </si>
  <si>
    <t>Duplicates</t>
  </si>
  <si>
    <t>D1:</t>
  </si>
  <si>
    <t>D2:</t>
  </si>
  <si>
    <t>D3:</t>
  </si>
  <si>
    <t>D4:</t>
  </si>
  <si>
    <t>D5:</t>
  </si>
  <si>
    <t>pH Test</t>
  </si>
  <si>
    <t>Weather</t>
  </si>
  <si>
    <t>Low:</t>
  </si>
  <si>
    <t>High:</t>
  </si>
  <si>
    <t>Description</t>
  </si>
  <si>
    <t>Wind Direction (mph)</t>
  </si>
  <si>
    <r>
      <t>Temperature (</t>
    </r>
    <r>
      <rPr>
        <u/>
        <sz val="10"/>
        <color theme="1"/>
        <rFont val="Calibri"/>
        <family val="2"/>
      </rPr>
      <t>°F)</t>
    </r>
  </si>
  <si>
    <r>
      <rPr>
        <u/>
        <sz val="10"/>
        <color theme="1"/>
        <rFont val="Calibri"/>
        <family val="2"/>
        <scheme val="minor"/>
      </rPr>
      <t>Equipment Used</t>
    </r>
    <r>
      <rPr>
        <sz val="10"/>
        <color theme="1"/>
        <rFont val="Calibri"/>
        <family val="2"/>
        <scheme val="minor"/>
      </rPr>
      <t xml:space="preserve">: Honda Generator (Electric Power), Welch Pressure/Vacuum Pump (Mechanical Pump), Nalgene 5 Gallon HDPE Vacuum Carboys (Leachate Transfer device and cold catch), Polyethylene Tubing, Polyproplyene Fittings, PVC, H2SO4, Sterile Vials, Syringes, pH Test Papers, DI Water (Carboy and Squeeze bottle) </t>
    </r>
  </si>
  <si>
    <r>
      <rPr>
        <u/>
        <sz val="10"/>
        <color theme="1"/>
        <rFont val="Calibri"/>
        <family val="2"/>
        <scheme val="minor"/>
      </rPr>
      <t>Code</t>
    </r>
    <r>
      <rPr>
        <sz val="10"/>
        <color theme="1"/>
        <rFont val="Calibri"/>
        <family val="2"/>
        <scheme val="minor"/>
      </rPr>
      <t>:</t>
    </r>
  </si>
  <si>
    <t>FB1= Field Blank from DI Source</t>
  </si>
  <si>
    <t>FB2= Field Blank from Carboy</t>
  </si>
  <si>
    <t>D= Duplicates</t>
  </si>
  <si>
    <t>EB= Equipment Blanks</t>
  </si>
  <si>
    <t>IB= Irrigation Blanks</t>
  </si>
  <si>
    <t>NS= No Sample</t>
  </si>
  <si>
    <t>NV= No Volume to Collect</t>
  </si>
  <si>
    <t>J= Problem encountered w/sample collection or documentation</t>
  </si>
  <si>
    <t>FB3= Field Blank from Squeeze Bottles</t>
  </si>
  <si>
    <r>
      <t>Address</t>
    </r>
    <r>
      <rPr>
        <sz val="10"/>
        <color theme="1"/>
        <rFont val="Calibri"/>
        <family val="2"/>
        <scheme val="minor"/>
      </rPr>
      <t>:</t>
    </r>
  </si>
  <si>
    <t>Citra Plant Science Research Center</t>
  </si>
  <si>
    <t>2556 West Highway 318</t>
  </si>
  <si>
    <t>Citra, FL 32113</t>
  </si>
  <si>
    <r>
      <rPr>
        <u/>
        <sz val="9"/>
        <color theme="1"/>
        <rFont val="Calibri"/>
        <family val="2"/>
        <scheme val="minor"/>
      </rPr>
      <t>Comments</t>
    </r>
    <r>
      <rPr>
        <sz val="9"/>
        <color theme="1"/>
        <rFont val="Calibri"/>
        <family val="2"/>
        <scheme val="minor"/>
      </rPr>
      <t>: Samples collected are analyzed for NOx-N.  Sample collection equipment are triple-rinsed with leachate prior to sample collection.  Each sample collected will be identified with a Sample Identification Number (us) and an ARL Lab Identification Number.  All samples are preserved w/H2SO4 to &lt;2pH, and they're cooled to &lt;4°C on wet ice in the field.  One sample per sampling event will be tested for proper preservation by pouring the sample on to a pH test paper to check for accuracy.  Any problems encountered with an individual sample will be coded "J" in the DEP Field Data Sheet and Custody Form, and a description of the problem listed in the "Notes" section.  All Field Blanks and Irrigation Blanks will be collected prior to the collection of field samples; Equipment Blanks will be collected in the field during the sampling event.  Rainfall and Irrigation are measured in inches.</t>
    </r>
  </si>
  <si>
    <r>
      <t>Cool (Wet Ice) to &lt;4</t>
    </r>
    <r>
      <rPr>
        <sz val="9"/>
        <color theme="1"/>
        <rFont val="Calibri"/>
        <family val="2"/>
      </rPr>
      <t>°C</t>
    </r>
  </si>
  <si>
    <t>Plot</t>
  </si>
  <si>
    <t>Date</t>
  </si>
  <si>
    <t>Total</t>
  </si>
  <si>
    <t>High Temp</t>
  </si>
  <si>
    <t>Low Temp</t>
  </si>
  <si>
    <t>Wind Direction</t>
  </si>
  <si>
    <t>Wind Speed</t>
  </si>
  <si>
    <t>Notes/Comments</t>
  </si>
  <si>
    <t>Time</t>
  </si>
  <si>
    <t>Site</t>
  </si>
  <si>
    <t>Project Code</t>
  </si>
  <si>
    <t>Custody Transfer</t>
  </si>
  <si>
    <t>Time of Delivery:</t>
  </si>
  <si>
    <t>Date of Delivery:</t>
  </si>
  <si>
    <t>Deliverd by:</t>
  </si>
  <si>
    <t>Signature:</t>
  </si>
  <si>
    <t>Date Received:</t>
  </si>
  <si>
    <t>Time Received:</t>
  </si>
  <si>
    <t>Received by:</t>
  </si>
  <si>
    <r>
      <t>Received Temp (</t>
    </r>
    <r>
      <rPr>
        <sz val="10"/>
        <rFont val="Calibri"/>
        <family val="2"/>
      </rPr>
      <t>°C)</t>
    </r>
  </si>
  <si>
    <r>
      <t>Departing Temp (</t>
    </r>
    <r>
      <rPr>
        <sz val="10"/>
        <rFont val="Calibri"/>
        <family val="2"/>
      </rPr>
      <t>°C):</t>
    </r>
  </si>
  <si>
    <t>Notes</t>
  </si>
  <si>
    <t>Report Results To:</t>
  </si>
  <si>
    <t>Dr. Laurie Trenholm (letr@ufl.edu); Basil Wetherington (bdwiii@ufl.edu); CJ Bain (cjbain@ufl.edu)</t>
  </si>
  <si>
    <t>Sample Collection Team:</t>
  </si>
  <si>
    <t>Basil Wetherington, Tommy DeBerry, Ronald Castillo</t>
  </si>
  <si>
    <t>Comments</t>
  </si>
  <si>
    <r>
      <t>All samples were preserved w/H2SO4 to &lt;2pH and cooled on wet ice to &lt;4</t>
    </r>
    <r>
      <rPr>
        <sz val="10"/>
        <color theme="1"/>
        <rFont val="Calibri"/>
        <family val="2"/>
      </rPr>
      <t>°C.  All samples were taken for research purposes, so individual sample identification and location are coded in the Custody Form to prevent biasness with the sample results.</t>
    </r>
  </si>
  <si>
    <t>H2SO4</t>
  </si>
  <si>
    <t>Wet Ice</t>
  </si>
  <si>
    <t>Volume (L)</t>
  </si>
  <si>
    <t>Analyte</t>
  </si>
  <si>
    <t>No Volume</t>
  </si>
  <si>
    <t>Notes:</t>
  </si>
  <si>
    <t>YES</t>
  </si>
  <si>
    <t>Preservation Method</t>
  </si>
  <si>
    <t>Preserve Method</t>
  </si>
  <si>
    <t>NOx-N</t>
  </si>
  <si>
    <t>55</t>
  </si>
  <si>
    <t>AM</t>
  </si>
  <si>
    <t>08</t>
  </si>
  <si>
    <t>12</t>
  </si>
  <si>
    <t>15</t>
  </si>
  <si>
    <t>19</t>
  </si>
  <si>
    <t>24</t>
  </si>
  <si>
    <t>34</t>
  </si>
  <si>
    <t>39</t>
  </si>
  <si>
    <t>41</t>
  </si>
  <si>
    <t>46</t>
  </si>
  <si>
    <t>48</t>
  </si>
  <si>
    <t>53</t>
  </si>
  <si>
    <t>00</t>
  </si>
  <si>
    <t>02</t>
  </si>
  <si>
    <t>13</t>
  </si>
  <si>
    <t>21</t>
  </si>
  <si>
    <t>23</t>
  </si>
  <si>
    <t>28</t>
  </si>
  <si>
    <t>30</t>
  </si>
  <si>
    <t>43</t>
  </si>
  <si>
    <t>45</t>
  </si>
  <si>
    <t>50</t>
  </si>
  <si>
    <t>56</t>
  </si>
  <si>
    <t>54</t>
  </si>
  <si>
    <t>59</t>
  </si>
  <si>
    <t>35</t>
  </si>
  <si>
    <t>PM</t>
  </si>
  <si>
    <t>37</t>
  </si>
  <si>
    <t>47</t>
  </si>
  <si>
    <t>52</t>
  </si>
  <si>
    <t>57</t>
  </si>
  <si>
    <t>58</t>
  </si>
  <si>
    <t>01</t>
  </si>
  <si>
    <t>05</t>
  </si>
  <si>
    <t>07</t>
  </si>
  <si>
    <t>10</t>
  </si>
  <si>
    <t>14</t>
  </si>
  <si>
    <t>25</t>
  </si>
  <si>
    <t>27</t>
  </si>
  <si>
    <t>29</t>
  </si>
  <si>
    <t>32</t>
  </si>
  <si>
    <t>36</t>
  </si>
  <si>
    <t>42</t>
  </si>
  <si>
    <t>44</t>
  </si>
  <si>
    <t>NS- 29,30</t>
  </si>
  <si>
    <t>NS</t>
  </si>
  <si>
    <t>B. Wetherington</t>
  </si>
  <si>
    <t>Partly Cloudy</t>
  </si>
  <si>
    <t>SE</t>
  </si>
</sst>
</file>

<file path=xl/styles.xml><?xml version="1.0" encoding="utf-8"?>
<styleSheet xmlns="http://schemas.openxmlformats.org/spreadsheetml/2006/main">
  <numFmts count="1">
    <numFmt numFmtId="164" formatCode="m/d/yy;@"/>
  </numFmts>
  <fonts count="16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u/>
      <sz val="10"/>
      <color theme="1"/>
      <name val="Calibri"/>
      <family val="2"/>
      <scheme val="minor"/>
    </font>
    <font>
      <u/>
      <sz val="10"/>
      <color theme="1"/>
      <name val="Calibri"/>
      <family val="2"/>
    </font>
    <font>
      <b/>
      <sz val="10"/>
      <color theme="3" tint="0.39997558519241921"/>
      <name val="Calibri"/>
      <family val="2"/>
      <scheme val="minor"/>
    </font>
    <font>
      <b/>
      <sz val="16"/>
      <color theme="3" tint="0.39997558519241921"/>
      <name val="Calibri"/>
      <family val="2"/>
      <scheme val="minor"/>
    </font>
    <font>
      <b/>
      <sz val="12"/>
      <color theme="3" tint="0.39997558519241921"/>
      <name val="Calibri"/>
      <family val="2"/>
      <scheme val="minor"/>
    </font>
    <font>
      <sz val="10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9"/>
      <color theme="1"/>
      <name val="Calibri"/>
      <family val="2"/>
      <scheme val="minor"/>
    </font>
    <font>
      <sz val="9"/>
      <color theme="1"/>
      <name val="Calibri"/>
      <family val="2"/>
    </font>
    <font>
      <b/>
      <sz val="9"/>
      <color theme="0"/>
      <name val="Calibri"/>
      <family val="2"/>
      <scheme val="minor"/>
    </font>
    <font>
      <sz val="10"/>
      <name val="Calibri"/>
      <family val="2"/>
      <scheme val="minor"/>
    </font>
    <font>
      <sz val="10"/>
      <name val="Calibri"/>
      <family val="2"/>
    </font>
    <font>
      <sz val="9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 style="thin">
        <color theme="4"/>
      </left>
      <right/>
      <top/>
      <bottom/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/>
      <top/>
      <bottom style="thin">
        <color theme="4"/>
      </bottom>
      <diagonal/>
    </border>
    <border>
      <left/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11">
    <xf numFmtId="0" fontId="0" fillId="0" borderId="0" xfId="0"/>
    <xf numFmtId="0" fontId="1" fillId="0" borderId="0" xfId="0" applyFont="1" applyAlignment="1">
      <alignment horizontal="center"/>
    </xf>
    <xf numFmtId="0" fontId="9" fillId="0" borderId="0" xfId="0" applyFont="1" applyBorder="1" applyAlignment="1" applyProtection="1">
      <alignment horizontal="center"/>
      <protection locked="0"/>
    </xf>
    <xf numFmtId="164" fontId="9" fillId="0" borderId="0" xfId="0" applyNumberFormat="1" applyFont="1" applyBorder="1" applyAlignment="1" applyProtection="1">
      <alignment horizontal="center"/>
      <protection locked="0"/>
    </xf>
    <xf numFmtId="49" fontId="9" fillId="0" borderId="0" xfId="0" applyNumberFormat="1" applyFont="1" applyBorder="1" applyAlignment="1" applyProtection="1">
      <alignment horizontal="center"/>
      <protection locked="0"/>
    </xf>
    <xf numFmtId="0" fontId="9" fillId="0" borderId="0" xfId="0" applyFont="1" applyBorder="1" applyAlignment="1" applyProtection="1">
      <alignment horizontal="center" vertical="center" wrapText="1"/>
    </xf>
    <xf numFmtId="0" fontId="9" fillId="0" borderId="0" xfId="0" applyFont="1" applyAlignment="1" applyProtection="1">
      <alignment horizontal="center"/>
    </xf>
    <xf numFmtId="0" fontId="9" fillId="0" borderId="0" xfId="0" applyFont="1" applyBorder="1" applyAlignment="1" applyProtection="1">
      <alignment horizontal="center"/>
    </xf>
    <xf numFmtId="164" fontId="9" fillId="0" borderId="0" xfId="0" applyNumberFormat="1" applyFont="1" applyBorder="1" applyAlignment="1" applyProtection="1">
      <alignment horizontal="center"/>
    </xf>
    <xf numFmtId="0" fontId="9" fillId="0" borderId="0" xfId="0" applyFont="1" applyFill="1" applyAlignment="1" applyProtection="1">
      <alignment horizont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9" fillId="0" borderId="0" xfId="0" applyFont="1" applyAlignment="1" applyProtection="1">
      <alignment horizontal="left"/>
      <protection locked="0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3" fillId="0" borderId="0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9" fillId="0" borderId="0" xfId="0" applyFont="1" applyAlignment="1">
      <alignment horizontal="center"/>
    </xf>
    <xf numFmtId="0" fontId="9" fillId="0" borderId="0" xfId="0" applyFont="1" applyFill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/>
    </xf>
    <xf numFmtId="164" fontId="1" fillId="3" borderId="2" xfId="0" applyNumberFormat="1" applyFont="1" applyFill="1" applyBorder="1" applyAlignment="1">
      <alignment horizontal="center"/>
    </xf>
    <xf numFmtId="164" fontId="1" fillId="0" borderId="13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5" fillId="4" borderId="0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2" fillId="6" borderId="2" xfId="0" applyFont="1" applyFill="1" applyBorder="1" applyAlignment="1" applyProtection="1">
      <alignment horizontal="center"/>
    </xf>
    <xf numFmtId="0" fontId="9" fillId="5" borderId="2" xfId="0" applyFont="1" applyFill="1" applyBorder="1" applyAlignment="1" applyProtection="1">
      <alignment horizontal="center"/>
      <protection locked="0"/>
    </xf>
    <xf numFmtId="0" fontId="5" fillId="4" borderId="1" xfId="0" applyFont="1" applyFill="1" applyBorder="1" applyAlignment="1">
      <alignment horizontal="center"/>
    </xf>
    <xf numFmtId="0" fontId="13" fillId="6" borderId="2" xfId="0" applyFont="1" applyFill="1" applyBorder="1" applyAlignment="1">
      <alignment horizontal="center" vertical="center"/>
    </xf>
    <xf numFmtId="0" fontId="13" fillId="6" borderId="2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5" fillId="4" borderId="8" xfId="0" applyFont="1" applyFill="1" applyBorder="1" applyAlignment="1">
      <alignment horizontal="center"/>
    </xf>
    <xf numFmtId="0" fontId="5" fillId="4" borderId="10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16" fontId="9" fillId="0" borderId="0" xfId="0" applyNumberFormat="1" applyFont="1" applyAlignment="1" applyProtection="1">
      <alignment horizontal="center"/>
      <protection locked="0"/>
    </xf>
    <xf numFmtId="0" fontId="1" fillId="0" borderId="2" xfId="0" applyFont="1" applyBorder="1" applyAlignment="1">
      <alignment horizontal="center"/>
    </xf>
    <xf numFmtId="0" fontId="15" fillId="5" borderId="6" xfId="0" applyFont="1" applyFill="1" applyBorder="1" applyAlignment="1" applyProtection="1">
      <alignment horizontal="left" vertical="top"/>
      <protection locked="0"/>
    </xf>
    <xf numFmtId="0" fontId="15" fillId="5" borderId="3" xfId="0" applyFont="1" applyFill="1" applyBorder="1" applyAlignment="1" applyProtection="1">
      <alignment horizontal="left" vertical="top"/>
      <protection locked="0"/>
    </xf>
    <xf numFmtId="0" fontId="15" fillId="5" borderId="7" xfId="0" applyFont="1" applyFill="1" applyBorder="1" applyAlignment="1" applyProtection="1">
      <alignment horizontal="left" vertical="top"/>
      <protection locked="0"/>
    </xf>
    <xf numFmtId="0" fontId="15" fillId="5" borderId="4" xfId="0" applyFont="1" applyFill="1" applyBorder="1" applyAlignment="1" applyProtection="1">
      <alignment horizontal="left" vertical="top"/>
      <protection locked="0"/>
    </xf>
    <xf numFmtId="0" fontId="15" fillId="5" borderId="0" xfId="0" applyFont="1" applyFill="1" applyBorder="1" applyAlignment="1" applyProtection="1">
      <alignment horizontal="left" vertical="top"/>
      <protection locked="0"/>
    </xf>
    <xf numFmtId="0" fontId="15" fillId="5" borderId="8" xfId="0" applyFont="1" applyFill="1" applyBorder="1" applyAlignment="1" applyProtection="1">
      <alignment horizontal="left" vertical="top"/>
      <protection locked="0"/>
    </xf>
    <xf numFmtId="0" fontId="15" fillId="5" borderId="9" xfId="0" applyFont="1" applyFill="1" applyBorder="1" applyAlignment="1" applyProtection="1">
      <alignment horizontal="left" vertical="top"/>
      <protection locked="0"/>
    </xf>
    <xf numFmtId="0" fontId="15" fillId="5" borderId="1" xfId="0" applyFont="1" applyFill="1" applyBorder="1" applyAlignment="1" applyProtection="1">
      <alignment horizontal="left" vertical="top"/>
      <protection locked="0"/>
    </xf>
    <xf numFmtId="0" fontId="15" fillId="5" borderId="10" xfId="0" applyFont="1" applyFill="1" applyBorder="1" applyAlignment="1" applyProtection="1">
      <alignment horizontal="left" vertical="top"/>
      <protection locked="0"/>
    </xf>
    <xf numFmtId="0" fontId="12" fillId="6" borderId="11" xfId="0" applyFont="1" applyFill="1" applyBorder="1" applyAlignment="1" applyProtection="1">
      <alignment horizontal="left"/>
    </xf>
    <xf numFmtId="0" fontId="12" fillId="6" borderId="12" xfId="0" applyFont="1" applyFill="1" applyBorder="1" applyAlignment="1" applyProtection="1">
      <alignment horizontal="left"/>
    </xf>
    <xf numFmtId="0" fontId="12" fillId="6" borderId="5" xfId="0" applyFont="1" applyFill="1" applyBorder="1" applyAlignment="1" applyProtection="1">
      <alignment horizontal="left"/>
    </xf>
    <xf numFmtId="0" fontId="6" fillId="4" borderId="4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center"/>
    </xf>
    <xf numFmtId="0" fontId="3" fillId="4" borderId="6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 vertical="center"/>
    </xf>
    <xf numFmtId="0" fontId="7" fillId="4" borderId="0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3" borderId="14" xfId="0" applyNumberFormat="1" applyFont="1" applyFill="1" applyBorder="1" applyAlignment="1">
      <alignment horizontal="left" vertical="top" wrapText="1"/>
    </xf>
    <xf numFmtId="0" fontId="1" fillId="3" borderId="2" xfId="0" applyNumberFormat="1" applyFont="1" applyFill="1" applyBorder="1" applyAlignment="1">
      <alignment horizontal="left" vertical="top" wrapText="1"/>
    </xf>
    <xf numFmtId="0" fontId="13" fillId="0" borderId="2" xfId="0" applyNumberFormat="1" applyFont="1" applyBorder="1" applyAlignment="1">
      <alignment horizontal="left" vertical="top" wrapText="1"/>
    </xf>
    <xf numFmtId="0" fontId="13" fillId="0" borderId="13" xfId="0" applyNumberFormat="1" applyFont="1" applyBorder="1" applyAlignment="1">
      <alignment horizontal="left" vertical="top" wrapText="1"/>
    </xf>
    <xf numFmtId="0" fontId="9" fillId="3" borderId="2" xfId="0" applyNumberFormat="1" applyFont="1" applyFill="1" applyBorder="1" applyAlignment="1">
      <alignment horizontal="left" vertical="top" wrapText="1"/>
    </xf>
    <xf numFmtId="0" fontId="9" fillId="3" borderId="11" xfId="0" applyNumberFormat="1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0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8" fillId="0" borderId="2" xfId="0" applyNumberFormat="1" applyFont="1" applyBorder="1" applyAlignment="1">
      <alignment horizontal="left" vertical="top" wrapText="1"/>
    </xf>
    <xf numFmtId="0" fontId="8" fillId="0" borderId="13" xfId="0" applyNumberFormat="1" applyFont="1" applyBorder="1" applyAlignment="1">
      <alignment horizontal="left" vertical="top" wrapText="1"/>
    </xf>
    <xf numFmtId="0" fontId="6" fillId="4" borderId="0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13" fillId="6" borderId="2" xfId="0" applyFont="1" applyFill="1" applyBorder="1" applyAlignment="1">
      <alignment horizontal="right" vertical="center"/>
    </xf>
    <xf numFmtId="0" fontId="13" fillId="6" borderId="2" xfId="0" applyFont="1" applyFill="1" applyBorder="1" applyAlignment="1">
      <alignment horizontal="right" vertical="center" wrapText="1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left" wrapText="1"/>
    </xf>
    <xf numFmtId="0" fontId="1" fillId="6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</cellXfs>
  <cellStyles count="1">
    <cellStyle name="Normal" xfId="0" builtinId="0"/>
  </cellStyles>
  <dxfs count="6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m/d/yy;@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border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m/d/yy;@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border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numFmt numFmtId="30" formatCode="@"/>
      <alignment horizontal="center" vertical="bottom" textRotation="0" wrapText="0" indent="0" relativeIndent="0" justifyLastLine="0" shrinkToFit="0" mergeCell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numFmt numFmtId="164" formatCode="m/d/yy;@"/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theme="1"/>
        <name val="Calibri"/>
        <scheme val="none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center" textRotation="0" wrapText="1" indent="0" relativeIndent="255" justifyLastLine="0" shrinkToFit="0" mergeCell="0" readingOrder="0"/>
      <protection locked="1" hidden="0"/>
    </dxf>
  </dxfs>
  <tableStyles count="1" defaultTableStyle="TableStyleMedium9" defaultPivotStyle="PivotStyleLight16">
    <tableStyle name="Table Style 1" pivot="0" count="0"/>
  </tableStyles>
  <colors>
    <mruColors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id="1" name="Table1" displayName="Table1" ref="A1:P76" totalsRowShown="0" headerRowDxfId="65" dataDxfId="64" tableBorderDxfId="63">
  <tableColumns count="16">
    <tableColumn id="1" name="No." dataDxfId="62"/>
    <tableColumn id="2" name="Research Site" dataDxfId="61"/>
    <tableColumn id="3" name="DEP Project" dataDxfId="60"/>
    <tableColumn id="4" name="Box " dataDxfId="59"/>
    <tableColumn id="5" name="Field ID (Plot)" dataDxfId="58"/>
    <tableColumn id="6" name="Sample ID" dataDxfId="57">
      <calculatedColumnFormula>F1+1</calculatedColumnFormula>
    </tableColumn>
    <tableColumn id="7" name="ARL Set No." dataDxfId="56">
      <calculatedColumnFormula>G1</calculatedColumnFormula>
    </tableColumn>
    <tableColumn id="8" name="ARL Lab No." dataDxfId="55">
      <calculatedColumnFormula>H1+1</calculatedColumnFormula>
    </tableColumn>
    <tableColumn id="9" name="Sample Date" dataDxfId="54">
      <calculatedColumnFormula>I1</calculatedColumnFormula>
    </tableColumn>
    <tableColumn id="10" name="Time (Hour)" dataDxfId="53"/>
    <tableColumn id="11" name="Time (Minutes)" dataDxfId="52"/>
    <tableColumn id="12" name="Time (AM/PM)" dataDxfId="51"/>
    <tableColumn id="13" name="Preservation Method" dataDxfId="50"/>
    <tableColumn id="14" name="Cool (Wet Ice) to &lt;4°C" dataDxfId="49"/>
    <tableColumn id="15" name="Sample Collection" dataDxfId="48"/>
    <tableColumn id="16" name="Final Volume (mL)" dataDxfId="47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7" name="Table7" displayName="Table7" ref="V1:W6" totalsRowShown="0" headerRowDxfId="46" dataDxfId="45">
  <tableColumns count="2">
    <tableColumn id="1" name="Duplicates" dataDxfId="44"/>
    <tableColumn id="2" name="Plot" dataDxfId="43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8" name="Table8" displayName="Table8" ref="Y1:Y2" totalsRowShown="0" headerRowDxfId="42" dataDxfId="41">
  <tableColumns count="1">
    <tableColumn id="1" name="pH Test" dataDxfId="40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9" name="Table9" displayName="Table9" ref="R1:T8" totalsRowCount="1" headerRowDxfId="39" dataDxfId="38" totalsRowDxfId="37">
  <tableColumns count="3">
    <tableColumn id="1" name="Date" totalsRowLabel="Total" dataDxfId="36" totalsRowDxfId="35"/>
    <tableColumn id="2" name="Rainfall" totalsRowFunction="sum" dataDxfId="34" totalsRowDxfId="33"/>
    <tableColumn id="3" name="Irrigation" totalsRowFunction="sum" dataDxfId="32" totalsRowDxfId="31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10" name="Table10" displayName="Table10" ref="R12:V13" totalsRowShown="0" headerRowDxfId="30" dataDxfId="29">
  <tableColumns count="5">
    <tableColumn id="1" name="High Temp" dataDxfId="28"/>
    <tableColumn id="2" name="Low Temp" dataDxfId="27"/>
    <tableColumn id="3" name="Description" dataDxfId="26"/>
    <tableColumn id="4" name="Wind Direction" dataDxfId="25"/>
    <tableColumn id="5" name="Wind Speed" dataDxfId="24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3" name="Table3" displayName="Table3" ref="A1:I54" totalsRowShown="0" headerRowDxfId="23" dataDxfId="21" headerRowBorderDxfId="22">
  <tableColumns count="9">
    <tableColumn id="1" name="No." dataDxfId="20"/>
    <tableColumn id="2" name="Site" dataDxfId="19"/>
    <tableColumn id="3" name="Project Code" dataDxfId="18">
      <calculatedColumnFormula>C1</calculatedColumnFormula>
    </tableColumn>
    <tableColumn id="4" name="Sample ID" dataDxfId="17">
      <calculatedColumnFormula>Table1[[#This Row],[Sample ID]]</calculatedColumnFormula>
    </tableColumn>
    <tableColumn id="5" name="ARL Set No." dataDxfId="16">
      <calculatedColumnFormula>ElectronicCopy!G2</calculatedColumnFormula>
    </tableColumn>
    <tableColumn id="6" name="ARL Lab No." dataDxfId="15">
      <calculatedColumnFormula>ElectronicCopy!H2</calculatedColumnFormula>
    </tableColumn>
    <tableColumn id="7" name="Date" dataDxfId="14">
      <calculatedColumnFormula>Table1[[#This Row],[Sample Date]]</calculatedColumnFormula>
    </tableColumn>
    <tableColumn id="8" name="Time" dataDxfId="13">
      <calculatedColumnFormula>ElectronicCopy!J2</calculatedColumnFormula>
    </tableColumn>
    <tableColumn id="9" name="Notes/Comments" dataDxfId="12"/>
  </tableColumns>
  <tableStyleInfo name="Table Style 1" showFirstColumn="0" showLastColumn="0" showRowStripes="1" showColumnStripes="0"/>
</table>
</file>

<file path=xl/tables/table7.xml><?xml version="1.0" encoding="utf-8"?>
<table xmlns="http://schemas.openxmlformats.org/spreadsheetml/2006/main" id="5" name="Table5" displayName="Table5" ref="J1:R23" totalsRowShown="0" headerRowDxfId="11" dataDxfId="9" headerRowBorderDxfId="10">
  <tableColumns count="9">
    <tableColumn id="1" name="No." dataDxfId="8"/>
    <tableColumn id="2" name="Site" dataDxfId="7"/>
    <tableColumn id="3" name="Project Code" dataDxfId="6">
      <calculatedColumnFormula>Table3[[#This Row],[Project Code]]</calculatedColumnFormula>
    </tableColumn>
    <tableColumn id="4" name="Sample ID" dataDxfId="5">
      <calculatedColumnFormula>FieldWorksheet!F55</calculatedColumnFormula>
    </tableColumn>
    <tableColumn id="5" name="ARL Set No." dataDxfId="4">
      <calculatedColumnFormula>ElectronicCopy!U3</calculatedColumnFormula>
    </tableColumn>
    <tableColumn id="6" name="ARL Lab No." dataDxfId="3">
      <calculatedColumnFormula>ElectronicCopy!V3</calculatedColumnFormula>
    </tableColumn>
    <tableColumn id="7" name="Date" dataDxfId="2">
      <calculatedColumnFormula>FieldWorksheet!I55</calculatedColumnFormula>
    </tableColumn>
    <tableColumn id="8" name="Time" dataDxfId="1">
      <calculatedColumnFormula>ElectronicCopy!X3</calculatedColumnFormula>
    </tableColumn>
    <tableColumn id="9" name="Notes/Comments" dataDxfId="0"/>
  </tableColumns>
  <tableStyleInfo name="Table Style 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84"/>
  <sheetViews>
    <sheetView tabSelected="1" workbookViewId="0">
      <pane xSplit="9" ySplit="1" topLeftCell="L2" activePane="bottomRight" state="frozen"/>
      <selection pane="topRight" activeCell="J1" sqref="J1"/>
      <selection pane="bottomLeft" activeCell="A2" sqref="A2"/>
      <selection pane="bottomRight" activeCell="L2" sqref="L2"/>
    </sheetView>
  </sheetViews>
  <sheetFormatPr defaultRowHeight="12"/>
  <cols>
    <col min="1" max="1" width="3.42578125" style="6" bestFit="1" customWidth="1"/>
    <col min="2" max="2" width="7.42578125" style="6" bestFit="1" customWidth="1"/>
    <col min="3" max="3" width="5.85546875" style="6" bestFit="1" customWidth="1"/>
    <col min="4" max="4" width="3.7109375" style="6" bestFit="1" customWidth="1"/>
    <col min="5" max="5" width="6.42578125" style="6" bestFit="1" customWidth="1"/>
    <col min="6" max="6" width="6.28515625" style="6" bestFit="1" customWidth="1"/>
    <col min="7" max="7" width="6.42578125" style="6" bestFit="1" customWidth="1"/>
    <col min="8" max="8" width="8.28515625" style="6" customWidth="1"/>
    <col min="9" max="9" width="8.42578125" style="6" customWidth="1"/>
    <col min="10" max="10" width="5.5703125" style="6" bestFit="1" customWidth="1"/>
    <col min="11" max="11" width="8.7109375" style="6" customWidth="1"/>
    <col min="12" max="12" width="8.28515625" style="6" bestFit="1" customWidth="1"/>
    <col min="13" max="13" width="14" style="6" bestFit="1" customWidth="1"/>
    <col min="14" max="14" width="11.5703125" style="6" bestFit="1" customWidth="1"/>
    <col min="15" max="15" width="9.42578125" style="6" bestFit="1" customWidth="1"/>
    <col min="16" max="16" width="10.7109375" style="6" customWidth="1"/>
    <col min="17" max="17" width="9.140625" style="6"/>
    <col min="18" max="18" width="8.7109375" style="6" bestFit="1" customWidth="1"/>
    <col min="19" max="19" width="8.28515625" style="6" bestFit="1" customWidth="1"/>
    <col min="20" max="20" width="9" style="6" bestFit="1" customWidth="1"/>
    <col min="21" max="21" width="11.5703125" style="6" bestFit="1" customWidth="1"/>
    <col min="22" max="22" width="9.42578125" style="6" bestFit="1" customWidth="1"/>
    <col min="23" max="24" width="9.140625" style="6"/>
    <col min="25" max="25" width="6.42578125" style="6" bestFit="1" customWidth="1"/>
    <col min="26" max="16384" width="9.140625" style="6"/>
  </cols>
  <sheetData>
    <row r="1" spans="1:27" ht="36">
      <c r="A1" s="5" t="s">
        <v>10</v>
      </c>
      <c r="B1" s="5" t="s">
        <v>0</v>
      </c>
      <c r="C1" s="5" t="s">
        <v>1</v>
      </c>
      <c r="D1" s="5" t="s">
        <v>2</v>
      </c>
      <c r="E1" s="5" t="s">
        <v>29</v>
      </c>
      <c r="F1" s="5" t="s">
        <v>3</v>
      </c>
      <c r="G1" s="5" t="s">
        <v>4</v>
      </c>
      <c r="H1" s="5" t="s">
        <v>5</v>
      </c>
      <c r="I1" s="5" t="s">
        <v>6</v>
      </c>
      <c r="J1" s="5" t="s">
        <v>23</v>
      </c>
      <c r="K1" s="5" t="s">
        <v>24</v>
      </c>
      <c r="L1" s="5" t="s">
        <v>25</v>
      </c>
      <c r="M1" s="5" t="s">
        <v>97</v>
      </c>
      <c r="N1" s="5" t="s">
        <v>61</v>
      </c>
      <c r="O1" s="5" t="s">
        <v>26</v>
      </c>
      <c r="P1" s="5" t="s">
        <v>9</v>
      </c>
      <c r="R1" s="20" t="s">
        <v>63</v>
      </c>
      <c r="S1" s="20" t="s">
        <v>30</v>
      </c>
      <c r="T1" s="20" t="s">
        <v>31</v>
      </c>
      <c r="V1" s="21" t="s">
        <v>32</v>
      </c>
      <c r="W1" s="21" t="s">
        <v>62</v>
      </c>
      <c r="Y1" s="20" t="s">
        <v>38</v>
      </c>
      <c r="AA1" s="31" t="s">
        <v>93</v>
      </c>
    </row>
    <row r="2" spans="1:27">
      <c r="A2" s="7">
        <v>1</v>
      </c>
      <c r="B2" s="7" t="s">
        <v>28</v>
      </c>
      <c r="C2" s="7">
        <v>3</v>
      </c>
      <c r="D2" s="7">
        <v>1</v>
      </c>
      <c r="E2" s="7">
        <v>1</v>
      </c>
      <c r="F2" s="2">
        <v>6301</v>
      </c>
      <c r="G2" s="2">
        <v>359</v>
      </c>
      <c r="H2" s="2">
        <v>21492</v>
      </c>
      <c r="I2" s="3">
        <v>40358</v>
      </c>
      <c r="J2" s="2">
        <v>9</v>
      </c>
      <c r="K2" s="4" t="s">
        <v>100</v>
      </c>
      <c r="L2" s="2" t="s">
        <v>101</v>
      </c>
      <c r="M2" s="2" t="s">
        <v>90</v>
      </c>
      <c r="N2" s="2" t="s">
        <v>96</v>
      </c>
      <c r="O2" s="2" t="s">
        <v>99</v>
      </c>
      <c r="P2" s="2">
        <v>6450</v>
      </c>
      <c r="R2" s="43">
        <v>40353</v>
      </c>
      <c r="S2" s="10"/>
      <c r="T2" s="10">
        <v>0.5</v>
      </c>
      <c r="V2" s="21" t="s">
        <v>12</v>
      </c>
      <c r="W2" s="9">
        <v>7</v>
      </c>
      <c r="Y2" s="10">
        <v>1.6</v>
      </c>
      <c r="AA2" s="32" t="s">
        <v>99</v>
      </c>
    </row>
    <row r="3" spans="1:27">
      <c r="A3" s="7">
        <v>2</v>
      </c>
      <c r="B3" s="7" t="s">
        <v>28</v>
      </c>
      <c r="C3" s="7">
        <v>3</v>
      </c>
      <c r="D3" s="7">
        <v>1</v>
      </c>
      <c r="E3" s="7">
        <v>2</v>
      </c>
      <c r="F3" s="7">
        <f>F2+1</f>
        <v>6302</v>
      </c>
      <c r="G3" s="7">
        <f>G2</f>
        <v>359</v>
      </c>
      <c r="H3" s="7">
        <f>H2+1</f>
        <v>21493</v>
      </c>
      <c r="I3" s="8">
        <f>I2</f>
        <v>40358</v>
      </c>
      <c r="J3" s="2">
        <v>10</v>
      </c>
      <c r="K3" s="4" t="s">
        <v>102</v>
      </c>
      <c r="L3" s="2" t="s">
        <v>101</v>
      </c>
      <c r="M3" s="2" t="s">
        <v>90</v>
      </c>
      <c r="N3" s="2" t="s">
        <v>96</v>
      </c>
      <c r="O3" s="2" t="s">
        <v>99</v>
      </c>
      <c r="P3" s="2">
        <v>600</v>
      </c>
      <c r="R3" s="43">
        <v>40355</v>
      </c>
      <c r="S3" s="10"/>
      <c r="T3" s="10">
        <v>0.5</v>
      </c>
      <c r="V3" s="21" t="s">
        <v>13</v>
      </c>
      <c r="W3" s="9">
        <v>8</v>
      </c>
    </row>
    <row r="4" spans="1:27">
      <c r="A4" s="7">
        <v>3</v>
      </c>
      <c r="B4" s="7" t="s">
        <v>28</v>
      </c>
      <c r="C4" s="7">
        <v>3</v>
      </c>
      <c r="D4" s="7">
        <v>1</v>
      </c>
      <c r="E4" s="7">
        <v>3</v>
      </c>
      <c r="F4" s="7">
        <f t="shared" ref="F4:F67" si="0">F3+1</f>
        <v>6303</v>
      </c>
      <c r="G4" s="7">
        <f t="shared" ref="G4:G67" si="1">G3</f>
        <v>359</v>
      </c>
      <c r="H4" s="7">
        <f t="shared" ref="H4:H67" si="2">H3+1</f>
        <v>21494</v>
      </c>
      <c r="I4" s="8">
        <f t="shared" ref="I4:I67" si="3">I3</f>
        <v>40358</v>
      </c>
      <c r="J4" s="2">
        <v>10</v>
      </c>
      <c r="K4" s="4" t="s">
        <v>103</v>
      </c>
      <c r="L4" s="2" t="s">
        <v>101</v>
      </c>
      <c r="M4" s="2" t="s">
        <v>90</v>
      </c>
      <c r="N4" s="2" t="s">
        <v>96</v>
      </c>
      <c r="O4" s="2" t="s">
        <v>99</v>
      </c>
      <c r="P4" s="2">
        <v>650</v>
      </c>
      <c r="R4" s="43">
        <v>40357</v>
      </c>
      <c r="S4" s="10"/>
      <c r="T4" s="10">
        <v>0.5</v>
      </c>
      <c r="V4" s="21" t="s">
        <v>14</v>
      </c>
      <c r="W4" s="9">
        <v>9</v>
      </c>
    </row>
    <row r="5" spans="1:27">
      <c r="A5" s="7">
        <v>4</v>
      </c>
      <c r="B5" s="7" t="s">
        <v>28</v>
      </c>
      <c r="C5" s="7">
        <v>3</v>
      </c>
      <c r="D5" s="7">
        <v>1</v>
      </c>
      <c r="E5" s="7">
        <v>4</v>
      </c>
      <c r="F5" s="7">
        <f t="shared" si="0"/>
        <v>6304</v>
      </c>
      <c r="G5" s="7">
        <f t="shared" si="1"/>
        <v>359</v>
      </c>
      <c r="H5" s="7">
        <f t="shared" si="2"/>
        <v>21495</v>
      </c>
      <c r="I5" s="8">
        <f t="shared" si="3"/>
        <v>40358</v>
      </c>
      <c r="J5" s="2">
        <v>10</v>
      </c>
      <c r="K5" s="4" t="s">
        <v>104</v>
      </c>
      <c r="L5" s="2" t="s">
        <v>101</v>
      </c>
      <c r="M5" s="2" t="s">
        <v>90</v>
      </c>
      <c r="N5" s="2" t="s">
        <v>96</v>
      </c>
      <c r="O5" s="2" t="s">
        <v>99</v>
      </c>
      <c r="P5" s="2">
        <v>550</v>
      </c>
      <c r="R5" s="10"/>
      <c r="S5" s="10"/>
      <c r="T5" s="10"/>
      <c r="V5" s="21" t="s">
        <v>15</v>
      </c>
      <c r="W5" s="9">
        <v>10</v>
      </c>
    </row>
    <row r="6" spans="1:27">
      <c r="A6" s="7">
        <v>5</v>
      </c>
      <c r="B6" s="7" t="s">
        <v>28</v>
      </c>
      <c r="C6" s="7">
        <v>3</v>
      </c>
      <c r="D6" s="7">
        <v>1</v>
      </c>
      <c r="E6" s="7">
        <v>5</v>
      </c>
      <c r="F6" s="7">
        <f t="shared" si="0"/>
        <v>6305</v>
      </c>
      <c r="G6" s="7">
        <f t="shared" si="1"/>
        <v>359</v>
      </c>
      <c r="H6" s="7">
        <f t="shared" si="2"/>
        <v>21496</v>
      </c>
      <c r="I6" s="8">
        <f t="shared" si="3"/>
        <v>40358</v>
      </c>
      <c r="J6" s="2">
        <v>10</v>
      </c>
      <c r="K6" s="4" t="s">
        <v>105</v>
      </c>
      <c r="L6" s="2" t="s">
        <v>101</v>
      </c>
      <c r="M6" s="2" t="s">
        <v>90</v>
      </c>
      <c r="N6" s="2" t="s">
        <v>96</v>
      </c>
      <c r="O6" s="2" t="s">
        <v>99</v>
      </c>
      <c r="P6" s="2">
        <v>950</v>
      </c>
      <c r="R6" s="10"/>
      <c r="S6" s="10"/>
      <c r="T6" s="10"/>
      <c r="V6" s="21" t="s">
        <v>16</v>
      </c>
      <c r="W6" s="9">
        <v>12</v>
      </c>
    </row>
    <row r="7" spans="1:27">
      <c r="A7" s="7">
        <v>6</v>
      </c>
      <c r="B7" s="7" t="s">
        <v>28</v>
      </c>
      <c r="C7" s="7">
        <v>3</v>
      </c>
      <c r="D7" s="7">
        <v>1</v>
      </c>
      <c r="E7" s="7">
        <v>6</v>
      </c>
      <c r="F7" s="7">
        <f t="shared" si="0"/>
        <v>6306</v>
      </c>
      <c r="G7" s="7">
        <f t="shared" si="1"/>
        <v>359</v>
      </c>
      <c r="H7" s="7">
        <f t="shared" si="2"/>
        <v>21497</v>
      </c>
      <c r="I7" s="8">
        <f t="shared" si="3"/>
        <v>40358</v>
      </c>
      <c r="J7" s="2">
        <v>10</v>
      </c>
      <c r="K7" s="4" t="s">
        <v>106</v>
      </c>
      <c r="L7" s="2" t="s">
        <v>101</v>
      </c>
      <c r="M7" s="2" t="s">
        <v>90</v>
      </c>
      <c r="N7" s="2" t="s">
        <v>96</v>
      </c>
      <c r="O7" s="2" t="s">
        <v>99</v>
      </c>
      <c r="P7" s="2">
        <v>750</v>
      </c>
      <c r="R7" s="10"/>
      <c r="S7" s="10"/>
      <c r="T7" s="10"/>
    </row>
    <row r="8" spans="1:27">
      <c r="A8" s="7">
        <v>7</v>
      </c>
      <c r="B8" s="7" t="s">
        <v>28</v>
      </c>
      <c r="C8" s="7">
        <v>3</v>
      </c>
      <c r="D8" s="7">
        <v>1</v>
      </c>
      <c r="E8" s="7">
        <v>7</v>
      </c>
      <c r="F8" s="7">
        <f t="shared" si="0"/>
        <v>6307</v>
      </c>
      <c r="G8" s="7">
        <f t="shared" si="1"/>
        <v>359</v>
      </c>
      <c r="H8" s="7">
        <f t="shared" si="2"/>
        <v>21498</v>
      </c>
      <c r="I8" s="8">
        <f t="shared" si="3"/>
        <v>40358</v>
      </c>
      <c r="J8" s="2">
        <v>10</v>
      </c>
      <c r="K8" s="4" t="s">
        <v>107</v>
      </c>
      <c r="L8" s="2" t="s">
        <v>101</v>
      </c>
      <c r="M8" s="2" t="s">
        <v>90</v>
      </c>
      <c r="N8" s="2" t="s">
        <v>96</v>
      </c>
      <c r="O8" s="2" t="s">
        <v>99</v>
      </c>
      <c r="P8" s="2">
        <v>900</v>
      </c>
      <c r="R8" s="20" t="s">
        <v>64</v>
      </c>
      <c r="S8" s="20">
        <f>SUBTOTAL(109,[Rainfall])</f>
        <v>0</v>
      </c>
      <c r="T8" s="20">
        <f>SUBTOTAL(109,[Irrigation])</f>
        <v>1.5</v>
      </c>
    </row>
    <row r="9" spans="1:27">
      <c r="A9" s="7">
        <v>8</v>
      </c>
      <c r="B9" s="7" t="s">
        <v>28</v>
      </c>
      <c r="C9" s="7">
        <v>3</v>
      </c>
      <c r="D9" s="7">
        <v>1</v>
      </c>
      <c r="E9" s="7">
        <v>8</v>
      </c>
      <c r="F9" s="7">
        <f t="shared" si="0"/>
        <v>6308</v>
      </c>
      <c r="G9" s="7">
        <f t="shared" si="1"/>
        <v>359</v>
      </c>
      <c r="H9" s="7">
        <f t="shared" si="2"/>
        <v>21499</v>
      </c>
      <c r="I9" s="8">
        <f t="shared" si="3"/>
        <v>40358</v>
      </c>
      <c r="J9" s="2">
        <v>10</v>
      </c>
      <c r="K9" s="4" t="s">
        <v>107</v>
      </c>
      <c r="L9" s="2" t="s">
        <v>101</v>
      </c>
      <c r="M9" s="2" t="s">
        <v>90</v>
      </c>
      <c r="N9" s="2" t="s">
        <v>96</v>
      </c>
      <c r="O9" s="2" t="s">
        <v>99</v>
      </c>
      <c r="P9" s="2">
        <v>1250</v>
      </c>
    </row>
    <row r="10" spans="1:27">
      <c r="A10" s="7">
        <v>9</v>
      </c>
      <c r="B10" s="7" t="s">
        <v>28</v>
      </c>
      <c r="C10" s="7">
        <v>3</v>
      </c>
      <c r="D10" s="7">
        <v>1</v>
      </c>
      <c r="E10" s="7">
        <v>9</v>
      </c>
      <c r="F10" s="7">
        <f t="shared" si="0"/>
        <v>6309</v>
      </c>
      <c r="G10" s="7">
        <f t="shared" si="1"/>
        <v>359</v>
      </c>
      <c r="H10" s="7">
        <f t="shared" si="2"/>
        <v>21500</v>
      </c>
      <c r="I10" s="8">
        <f t="shared" si="3"/>
        <v>40358</v>
      </c>
      <c r="J10" s="2">
        <v>10</v>
      </c>
      <c r="K10" s="4" t="s">
        <v>108</v>
      </c>
      <c r="L10" s="2" t="s">
        <v>101</v>
      </c>
      <c r="M10" s="2" t="s">
        <v>90</v>
      </c>
      <c r="N10" s="2" t="s">
        <v>96</v>
      </c>
      <c r="O10" s="2" t="s">
        <v>99</v>
      </c>
      <c r="P10" s="2">
        <v>6550</v>
      </c>
    </row>
    <row r="11" spans="1:27">
      <c r="A11" s="7">
        <v>10</v>
      </c>
      <c r="B11" s="7" t="s">
        <v>28</v>
      </c>
      <c r="C11" s="7">
        <v>3</v>
      </c>
      <c r="D11" s="7">
        <v>1</v>
      </c>
      <c r="E11" s="7">
        <v>10</v>
      </c>
      <c r="F11" s="7">
        <f t="shared" si="0"/>
        <v>6310</v>
      </c>
      <c r="G11" s="7">
        <f t="shared" si="1"/>
        <v>359</v>
      </c>
      <c r="H11" s="7">
        <f t="shared" si="2"/>
        <v>21501</v>
      </c>
      <c r="I11" s="8">
        <f t="shared" si="3"/>
        <v>40358</v>
      </c>
      <c r="J11" s="2">
        <v>10</v>
      </c>
      <c r="K11" s="4" t="s">
        <v>109</v>
      </c>
      <c r="L11" s="2" t="s">
        <v>101</v>
      </c>
      <c r="M11" s="2" t="s">
        <v>90</v>
      </c>
      <c r="N11" s="2" t="s">
        <v>96</v>
      </c>
      <c r="O11" s="2" t="s">
        <v>99</v>
      </c>
      <c r="P11" s="2">
        <v>3250</v>
      </c>
    </row>
    <row r="12" spans="1:27">
      <c r="A12" s="7">
        <v>11</v>
      </c>
      <c r="B12" s="7" t="s">
        <v>28</v>
      </c>
      <c r="C12" s="7">
        <v>3</v>
      </c>
      <c r="D12" s="7">
        <v>1</v>
      </c>
      <c r="E12" s="7">
        <v>11</v>
      </c>
      <c r="F12" s="7">
        <f t="shared" si="0"/>
        <v>6311</v>
      </c>
      <c r="G12" s="7">
        <f t="shared" si="1"/>
        <v>359</v>
      </c>
      <c r="H12" s="7">
        <f t="shared" si="2"/>
        <v>21502</v>
      </c>
      <c r="I12" s="8">
        <f t="shared" si="3"/>
        <v>40358</v>
      </c>
      <c r="J12" s="2">
        <v>10</v>
      </c>
      <c r="K12" s="4" t="s">
        <v>110</v>
      </c>
      <c r="L12" s="2" t="s">
        <v>101</v>
      </c>
      <c r="M12" s="2" t="s">
        <v>90</v>
      </c>
      <c r="N12" s="2" t="s">
        <v>96</v>
      </c>
      <c r="O12" s="2" t="s">
        <v>99</v>
      </c>
      <c r="P12" s="2">
        <v>7750</v>
      </c>
      <c r="R12" s="20" t="s">
        <v>65</v>
      </c>
      <c r="S12" s="20" t="s">
        <v>66</v>
      </c>
      <c r="T12" s="20" t="s">
        <v>42</v>
      </c>
      <c r="U12" s="20" t="s">
        <v>67</v>
      </c>
      <c r="V12" s="20" t="s">
        <v>68</v>
      </c>
    </row>
    <row r="13" spans="1:27">
      <c r="A13" s="7">
        <v>12</v>
      </c>
      <c r="B13" s="7" t="s">
        <v>28</v>
      </c>
      <c r="C13" s="7">
        <v>3</v>
      </c>
      <c r="D13" s="7">
        <v>1</v>
      </c>
      <c r="E13" s="7">
        <v>12</v>
      </c>
      <c r="F13" s="7">
        <f t="shared" si="0"/>
        <v>6312</v>
      </c>
      <c r="G13" s="7">
        <f t="shared" si="1"/>
        <v>359</v>
      </c>
      <c r="H13" s="7">
        <f t="shared" si="2"/>
        <v>21503</v>
      </c>
      <c r="I13" s="8">
        <f t="shared" si="3"/>
        <v>40358</v>
      </c>
      <c r="J13" s="2">
        <v>10</v>
      </c>
      <c r="K13" s="4" t="s">
        <v>111</v>
      </c>
      <c r="L13" s="2" t="s">
        <v>101</v>
      </c>
      <c r="M13" s="2" t="s">
        <v>90</v>
      </c>
      <c r="N13" s="2" t="s">
        <v>96</v>
      </c>
      <c r="O13" s="2" t="s">
        <v>99</v>
      </c>
      <c r="P13" s="2">
        <v>15050</v>
      </c>
      <c r="R13" s="10">
        <v>96</v>
      </c>
      <c r="S13" s="10">
        <v>73</v>
      </c>
      <c r="T13" s="10" t="s">
        <v>148</v>
      </c>
      <c r="U13" s="10" t="s">
        <v>149</v>
      </c>
      <c r="V13" s="10">
        <v>13</v>
      </c>
    </row>
    <row r="14" spans="1:27">
      <c r="A14" s="7">
        <v>13</v>
      </c>
      <c r="B14" s="7" t="s">
        <v>28</v>
      </c>
      <c r="C14" s="7">
        <v>3</v>
      </c>
      <c r="D14" s="7">
        <v>1</v>
      </c>
      <c r="E14" s="7">
        <v>13</v>
      </c>
      <c r="F14" s="7">
        <f t="shared" si="0"/>
        <v>6313</v>
      </c>
      <c r="G14" s="7">
        <f t="shared" si="1"/>
        <v>359</v>
      </c>
      <c r="H14" s="7">
        <f t="shared" si="2"/>
        <v>21504</v>
      </c>
      <c r="I14" s="8">
        <f t="shared" si="3"/>
        <v>40358</v>
      </c>
      <c r="J14" s="2">
        <v>10</v>
      </c>
      <c r="K14" s="4" t="s">
        <v>112</v>
      </c>
      <c r="L14" s="2" t="s">
        <v>101</v>
      </c>
      <c r="M14" s="2" t="s">
        <v>90</v>
      </c>
      <c r="N14" s="2" t="s">
        <v>96</v>
      </c>
      <c r="O14" s="2" t="s">
        <v>99</v>
      </c>
      <c r="P14" s="2">
        <v>950</v>
      </c>
    </row>
    <row r="15" spans="1:27">
      <c r="A15" s="7">
        <v>14</v>
      </c>
      <c r="B15" s="7" t="s">
        <v>28</v>
      </c>
      <c r="C15" s="7">
        <v>3</v>
      </c>
      <c r="D15" s="7">
        <v>1</v>
      </c>
      <c r="E15" s="7">
        <v>14</v>
      </c>
      <c r="F15" s="7">
        <f t="shared" si="0"/>
        <v>6314</v>
      </c>
      <c r="G15" s="7">
        <f t="shared" si="1"/>
        <v>359</v>
      </c>
      <c r="H15" s="7">
        <f t="shared" si="2"/>
        <v>21505</v>
      </c>
      <c r="I15" s="8">
        <f t="shared" si="3"/>
        <v>40358</v>
      </c>
      <c r="J15" s="2">
        <v>10</v>
      </c>
      <c r="K15" s="4" t="s">
        <v>100</v>
      </c>
      <c r="L15" s="2" t="s">
        <v>101</v>
      </c>
      <c r="M15" s="2" t="s">
        <v>90</v>
      </c>
      <c r="N15" s="2" t="s">
        <v>96</v>
      </c>
      <c r="O15" s="2" t="s">
        <v>99</v>
      </c>
      <c r="P15" s="2">
        <v>4950</v>
      </c>
    </row>
    <row r="16" spans="1:27">
      <c r="A16" s="7">
        <v>15</v>
      </c>
      <c r="B16" s="7" t="s">
        <v>28</v>
      </c>
      <c r="C16" s="7">
        <v>3</v>
      </c>
      <c r="D16" s="7">
        <v>1</v>
      </c>
      <c r="E16" s="7">
        <v>15</v>
      </c>
      <c r="F16" s="7">
        <f t="shared" si="0"/>
        <v>6315</v>
      </c>
      <c r="G16" s="7">
        <f t="shared" si="1"/>
        <v>359</v>
      </c>
      <c r="H16" s="7">
        <f t="shared" si="2"/>
        <v>21506</v>
      </c>
      <c r="I16" s="8">
        <f t="shared" si="3"/>
        <v>40358</v>
      </c>
      <c r="J16" s="2">
        <v>11</v>
      </c>
      <c r="K16" s="4" t="s">
        <v>113</v>
      </c>
      <c r="L16" s="2" t="s">
        <v>101</v>
      </c>
      <c r="M16" s="2" t="s">
        <v>90</v>
      </c>
      <c r="N16" s="2" t="s">
        <v>96</v>
      </c>
      <c r="O16" s="2" t="s">
        <v>99</v>
      </c>
      <c r="P16" s="2">
        <v>1450</v>
      </c>
    </row>
    <row r="17" spans="1:25">
      <c r="A17" s="7">
        <v>16</v>
      </c>
      <c r="B17" s="7" t="s">
        <v>28</v>
      </c>
      <c r="C17" s="7">
        <v>3</v>
      </c>
      <c r="D17" s="7">
        <v>1</v>
      </c>
      <c r="E17" s="7">
        <v>16</v>
      </c>
      <c r="F17" s="7">
        <f t="shared" si="0"/>
        <v>6316</v>
      </c>
      <c r="G17" s="7">
        <f t="shared" si="1"/>
        <v>359</v>
      </c>
      <c r="H17" s="7">
        <f t="shared" si="2"/>
        <v>21507</v>
      </c>
      <c r="I17" s="8">
        <f t="shared" si="3"/>
        <v>40358</v>
      </c>
      <c r="J17" s="2">
        <v>11</v>
      </c>
      <c r="K17" s="4" t="s">
        <v>114</v>
      </c>
      <c r="L17" s="2" t="s">
        <v>101</v>
      </c>
      <c r="M17" s="2" t="s">
        <v>90</v>
      </c>
      <c r="N17" s="2" t="s">
        <v>96</v>
      </c>
      <c r="O17" s="2" t="s">
        <v>99</v>
      </c>
      <c r="P17" s="2">
        <v>5450</v>
      </c>
      <c r="R17" s="54" t="s">
        <v>69</v>
      </c>
      <c r="S17" s="55"/>
      <c r="T17" s="55"/>
      <c r="U17" s="55"/>
      <c r="V17" s="55"/>
      <c r="W17" s="55"/>
      <c r="X17" s="55"/>
      <c r="Y17" s="56"/>
    </row>
    <row r="18" spans="1:25">
      <c r="A18" s="7">
        <v>17</v>
      </c>
      <c r="B18" s="7" t="s">
        <v>28</v>
      </c>
      <c r="C18" s="7">
        <v>3</v>
      </c>
      <c r="D18" s="7">
        <v>2</v>
      </c>
      <c r="E18" s="7">
        <v>17</v>
      </c>
      <c r="F18" s="7">
        <f t="shared" si="0"/>
        <v>6317</v>
      </c>
      <c r="G18" s="7">
        <f t="shared" si="1"/>
        <v>359</v>
      </c>
      <c r="H18" s="7">
        <f t="shared" si="2"/>
        <v>21508</v>
      </c>
      <c r="I18" s="8">
        <f t="shared" si="3"/>
        <v>40358</v>
      </c>
      <c r="J18" s="2">
        <v>11</v>
      </c>
      <c r="K18" s="4" t="s">
        <v>115</v>
      </c>
      <c r="L18" s="2" t="s">
        <v>101</v>
      </c>
      <c r="M18" s="2" t="s">
        <v>90</v>
      </c>
      <c r="N18" s="2" t="s">
        <v>96</v>
      </c>
      <c r="O18" s="2" t="s">
        <v>99</v>
      </c>
      <c r="P18" s="2">
        <v>7000</v>
      </c>
      <c r="R18" s="45" t="s">
        <v>145</v>
      </c>
      <c r="S18" s="46"/>
      <c r="T18" s="46"/>
      <c r="U18" s="46"/>
      <c r="V18" s="46"/>
      <c r="W18" s="46"/>
      <c r="X18" s="46"/>
      <c r="Y18" s="47"/>
    </row>
    <row r="19" spans="1:25">
      <c r="A19" s="7">
        <v>18</v>
      </c>
      <c r="B19" s="7" t="s">
        <v>28</v>
      </c>
      <c r="C19" s="7">
        <v>3</v>
      </c>
      <c r="D19" s="7">
        <v>2</v>
      </c>
      <c r="E19" s="7">
        <v>18</v>
      </c>
      <c r="F19" s="7">
        <f t="shared" si="0"/>
        <v>6318</v>
      </c>
      <c r="G19" s="7">
        <f t="shared" si="1"/>
        <v>359</v>
      </c>
      <c r="H19" s="7">
        <f t="shared" si="2"/>
        <v>21509</v>
      </c>
      <c r="I19" s="8">
        <f t="shared" si="3"/>
        <v>40358</v>
      </c>
      <c r="J19" s="2">
        <v>11</v>
      </c>
      <c r="K19" s="4" t="s">
        <v>104</v>
      </c>
      <c r="L19" s="2" t="s">
        <v>101</v>
      </c>
      <c r="M19" s="2" t="s">
        <v>90</v>
      </c>
      <c r="N19" s="2" t="s">
        <v>96</v>
      </c>
      <c r="O19" s="2" t="s">
        <v>99</v>
      </c>
      <c r="P19" s="2">
        <v>5750</v>
      </c>
      <c r="R19" s="48"/>
      <c r="S19" s="49"/>
      <c r="T19" s="49"/>
      <c r="U19" s="49"/>
      <c r="V19" s="49"/>
      <c r="W19" s="49"/>
      <c r="X19" s="49"/>
      <c r="Y19" s="50"/>
    </row>
    <row r="20" spans="1:25">
      <c r="A20" s="7">
        <v>19</v>
      </c>
      <c r="B20" s="7" t="s">
        <v>28</v>
      </c>
      <c r="C20" s="7">
        <v>3</v>
      </c>
      <c r="D20" s="7">
        <v>2</v>
      </c>
      <c r="E20" s="7">
        <v>19</v>
      </c>
      <c r="F20" s="7">
        <f t="shared" si="0"/>
        <v>6319</v>
      </c>
      <c r="G20" s="7">
        <f t="shared" si="1"/>
        <v>359</v>
      </c>
      <c r="H20" s="7">
        <f t="shared" si="2"/>
        <v>21510</v>
      </c>
      <c r="I20" s="8">
        <f t="shared" si="3"/>
        <v>40358</v>
      </c>
      <c r="J20" s="2">
        <v>11</v>
      </c>
      <c r="K20" s="4" t="s">
        <v>116</v>
      </c>
      <c r="L20" s="2" t="s">
        <v>101</v>
      </c>
      <c r="M20" s="2" t="s">
        <v>90</v>
      </c>
      <c r="N20" s="2" t="s">
        <v>96</v>
      </c>
      <c r="O20" s="2" t="s">
        <v>99</v>
      </c>
      <c r="P20" s="2">
        <v>2400</v>
      </c>
      <c r="R20" s="48"/>
      <c r="S20" s="49"/>
      <c r="T20" s="49"/>
      <c r="U20" s="49"/>
      <c r="V20" s="49"/>
      <c r="W20" s="49"/>
      <c r="X20" s="49"/>
      <c r="Y20" s="50"/>
    </row>
    <row r="21" spans="1:25">
      <c r="A21" s="7">
        <v>20</v>
      </c>
      <c r="B21" s="7" t="s">
        <v>28</v>
      </c>
      <c r="C21" s="7">
        <v>3</v>
      </c>
      <c r="D21" s="7">
        <v>2</v>
      </c>
      <c r="E21" s="7">
        <v>20</v>
      </c>
      <c r="F21" s="7">
        <f t="shared" si="0"/>
        <v>6320</v>
      </c>
      <c r="G21" s="7">
        <f t="shared" si="1"/>
        <v>359</v>
      </c>
      <c r="H21" s="7">
        <f t="shared" si="2"/>
        <v>21511</v>
      </c>
      <c r="I21" s="8">
        <f t="shared" si="3"/>
        <v>40358</v>
      </c>
      <c r="J21" s="2">
        <v>11</v>
      </c>
      <c r="K21" s="4" t="s">
        <v>117</v>
      </c>
      <c r="L21" s="2" t="s">
        <v>101</v>
      </c>
      <c r="M21" s="2" t="s">
        <v>90</v>
      </c>
      <c r="N21" s="2" t="s">
        <v>96</v>
      </c>
      <c r="O21" s="2" t="s">
        <v>99</v>
      </c>
      <c r="P21" s="2">
        <v>1050</v>
      </c>
      <c r="R21" s="48"/>
      <c r="S21" s="49"/>
      <c r="T21" s="49"/>
      <c r="U21" s="49"/>
      <c r="V21" s="49"/>
      <c r="W21" s="49"/>
      <c r="X21" s="49"/>
      <c r="Y21" s="50"/>
    </row>
    <row r="22" spans="1:25">
      <c r="A22" s="7">
        <v>21</v>
      </c>
      <c r="B22" s="7" t="s">
        <v>28</v>
      </c>
      <c r="C22" s="7">
        <v>3</v>
      </c>
      <c r="D22" s="7">
        <v>2</v>
      </c>
      <c r="E22" s="7">
        <v>21</v>
      </c>
      <c r="F22" s="7">
        <f t="shared" si="0"/>
        <v>6321</v>
      </c>
      <c r="G22" s="7">
        <f t="shared" si="1"/>
        <v>359</v>
      </c>
      <c r="H22" s="7">
        <f t="shared" si="2"/>
        <v>21512</v>
      </c>
      <c r="I22" s="8">
        <f t="shared" si="3"/>
        <v>40358</v>
      </c>
      <c r="J22" s="2">
        <v>11</v>
      </c>
      <c r="K22" s="4" t="s">
        <v>118</v>
      </c>
      <c r="L22" s="2" t="s">
        <v>101</v>
      </c>
      <c r="M22" s="2" t="s">
        <v>90</v>
      </c>
      <c r="N22" s="2" t="s">
        <v>96</v>
      </c>
      <c r="O22" s="2" t="s">
        <v>99</v>
      </c>
      <c r="P22" s="2">
        <v>10050</v>
      </c>
      <c r="R22" s="48"/>
      <c r="S22" s="49"/>
      <c r="T22" s="49"/>
      <c r="U22" s="49"/>
      <c r="V22" s="49"/>
      <c r="W22" s="49"/>
      <c r="X22" s="49"/>
      <c r="Y22" s="50"/>
    </row>
    <row r="23" spans="1:25">
      <c r="A23" s="7">
        <v>22</v>
      </c>
      <c r="B23" s="7" t="s">
        <v>28</v>
      </c>
      <c r="C23" s="7">
        <v>3</v>
      </c>
      <c r="D23" s="7">
        <v>2</v>
      </c>
      <c r="E23" s="7">
        <v>22</v>
      </c>
      <c r="F23" s="7">
        <f t="shared" si="0"/>
        <v>6322</v>
      </c>
      <c r="G23" s="7">
        <f t="shared" si="1"/>
        <v>359</v>
      </c>
      <c r="H23" s="7">
        <f t="shared" si="2"/>
        <v>21513</v>
      </c>
      <c r="I23" s="8">
        <f t="shared" si="3"/>
        <v>40358</v>
      </c>
      <c r="J23" s="2">
        <v>11</v>
      </c>
      <c r="K23" s="4" t="s">
        <v>119</v>
      </c>
      <c r="L23" s="2" t="s">
        <v>101</v>
      </c>
      <c r="M23" s="2" t="s">
        <v>90</v>
      </c>
      <c r="N23" s="2" t="s">
        <v>96</v>
      </c>
      <c r="O23" s="2" t="s">
        <v>99</v>
      </c>
      <c r="P23" s="2">
        <v>12000</v>
      </c>
      <c r="R23" s="48"/>
      <c r="S23" s="49"/>
      <c r="T23" s="49"/>
      <c r="U23" s="49"/>
      <c r="V23" s="49"/>
      <c r="W23" s="49"/>
      <c r="X23" s="49"/>
      <c r="Y23" s="50"/>
    </row>
    <row r="24" spans="1:25">
      <c r="A24" s="7">
        <v>23</v>
      </c>
      <c r="B24" s="7" t="s">
        <v>28</v>
      </c>
      <c r="C24" s="7">
        <v>3</v>
      </c>
      <c r="D24" s="7">
        <v>2</v>
      </c>
      <c r="E24" s="7">
        <v>23</v>
      </c>
      <c r="F24" s="7">
        <f t="shared" si="0"/>
        <v>6323</v>
      </c>
      <c r="G24" s="7">
        <f t="shared" si="1"/>
        <v>359</v>
      </c>
      <c r="H24" s="7">
        <f t="shared" si="2"/>
        <v>21514</v>
      </c>
      <c r="I24" s="8">
        <f t="shared" si="3"/>
        <v>40358</v>
      </c>
      <c r="J24" s="2">
        <v>11</v>
      </c>
      <c r="K24" s="4" t="s">
        <v>109</v>
      </c>
      <c r="L24" s="2" t="s">
        <v>101</v>
      </c>
      <c r="M24" s="2" t="s">
        <v>90</v>
      </c>
      <c r="N24" s="2" t="s">
        <v>96</v>
      </c>
      <c r="O24" s="2" t="s">
        <v>99</v>
      </c>
      <c r="P24" s="2">
        <v>4000</v>
      </c>
      <c r="R24" s="48"/>
      <c r="S24" s="49"/>
      <c r="T24" s="49"/>
      <c r="U24" s="49"/>
      <c r="V24" s="49"/>
      <c r="W24" s="49"/>
      <c r="X24" s="49"/>
      <c r="Y24" s="50"/>
    </row>
    <row r="25" spans="1:25">
      <c r="A25" s="7">
        <v>24</v>
      </c>
      <c r="B25" s="7" t="s">
        <v>28</v>
      </c>
      <c r="C25" s="7">
        <v>3</v>
      </c>
      <c r="D25" s="7">
        <v>2</v>
      </c>
      <c r="E25" s="7">
        <v>24</v>
      </c>
      <c r="F25" s="7">
        <f t="shared" si="0"/>
        <v>6324</v>
      </c>
      <c r="G25" s="7">
        <f t="shared" si="1"/>
        <v>359</v>
      </c>
      <c r="H25" s="7">
        <f t="shared" si="2"/>
        <v>21515</v>
      </c>
      <c r="I25" s="8">
        <f t="shared" si="3"/>
        <v>40358</v>
      </c>
      <c r="J25" s="2">
        <v>11</v>
      </c>
      <c r="K25" s="4" t="s">
        <v>120</v>
      </c>
      <c r="L25" s="2" t="s">
        <v>101</v>
      </c>
      <c r="M25" s="2" t="s">
        <v>90</v>
      </c>
      <c r="N25" s="2" t="s">
        <v>96</v>
      </c>
      <c r="O25" s="2" t="s">
        <v>99</v>
      </c>
      <c r="P25" s="2">
        <v>6350</v>
      </c>
      <c r="R25" s="48"/>
      <c r="S25" s="49"/>
      <c r="T25" s="49"/>
      <c r="U25" s="49"/>
      <c r="V25" s="49"/>
      <c r="W25" s="49"/>
      <c r="X25" s="49"/>
      <c r="Y25" s="50"/>
    </row>
    <row r="26" spans="1:25">
      <c r="A26" s="7">
        <v>25</v>
      </c>
      <c r="B26" s="7" t="s">
        <v>28</v>
      </c>
      <c r="C26" s="7">
        <v>3</v>
      </c>
      <c r="D26" s="7">
        <v>2</v>
      </c>
      <c r="E26" s="7">
        <v>25</v>
      </c>
      <c r="F26" s="7">
        <f t="shared" si="0"/>
        <v>6325</v>
      </c>
      <c r="G26" s="7">
        <f t="shared" si="1"/>
        <v>359</v>
      </c>
      <c r="H26" s="7">
        <f t="shared" si="2"/>
        <v>21516</v>
      </c>
      <c r="I26" s="8">
        <f t="shared" si="3"/>
        <v>40358</v>
      </c>
      <c r="J26" s="2">
        <v>11</v>
      </c>
      <c r="K26" s="4" t="s">
        <v>121</v>
      </c>
      <c r="L26" s="2" t="s">
        <v>101</v>
      </c>
      <c r="M26" s="2" t="s">
        <v>90</v>
      </c>
      <c r="N26" s="2" t="s">
        <v>96</v>
      </c>
      <c r="O26" s="2" t="s">
        <v>99</v>
      </c>
      <c r="P26" s="2">
        <v>3600</v>
      </c>
      <c r="R26" s="48"/>
      <c r="S26" s="49"/>
      <c r="T26" s="49"/>
      <c r="U26" s="49"/>
      <c r="V26" s="49"/>
      <c r="W26" s="49"/>
      <c r="X26" s="49"/>
      <c r="Y26" s="50"/>
    </row>
    <row r="27" spans="1:25">
      <c r="A27" s="7">
        <v>26</v>
      </c>
      <c r="B27" s="7" t="s">
        <v>28</v>
      </c>
      <c r="C27" s="7">
        <v>3</v>
      </c>
      <c r="D27" s="7">
        <v>2</v>
      </c>
      <c r="E27" s="7">
        <v>26</v>
      </c>
      <c r="F27" s="7">
        <f t="shared" si="0"/>
        <v>6326</v>
      </c>
      <c r="G27" s="7">
        <f t="shared" si="1"/>
        <v>359</v>
      </c>
      <c r="H27" s="7">
        <f t="shared" si="2"/>
        <v>21517</v>
      </c>
      <c r="I27" s="8">
        <f t="shared" si="3"/>
        <v>40358</v>
      </c>
      <c r="J27" s="2">
        <v>11</v>
      </c>
      <c r="K27" s="4" t="s">
        <v>111</v>
      </c>
      <c r="L27" s="2" t="s">
        <v>101</v>
      </c>
      <c r="M27" s="2" t="s">
        <v>90</v>
      </c>
      <c r="N27" s="2" t="s">
        <v>96</v>
      </c>
      <c r="O27" s="2" t="s">
        <v>99</v>
      </c>
      <c r="P27" s="2">
        <v>500</v>
      </c>
      <c r="R27" s="51"/>
      <c r="S27" s="52"/>
      <c r="T27" s="52"/>
      <c r="U27" s="52"/>
      <c r="V27" s="52"/>
      <c r="W27" s="52"/>
      <c r="X27" s="52"/>
      <c r="Y27" s="53"/>
    </row>
    <row r="28" spans="1:25">
      <c r="A28" s="7">
        <v>27</v>
      </c>
      <c r="B28" s="7" t="s">
        <v>28</v>
      </c>
      <c r="C28" s="7">
        <v>3</v>
      </c>
      <c r="D28" s="7">
        <v>2</v>
      </c>
      <c r="E28" s="7">
        <v>27</v>
      </c>
      <c r="F28" s="7">
        <f t="shared" si="0"/>
        <v>6327</v>
      </c>
      <c r="G28" s="7">
        <f t="shared" si="1"/>
        <v>359</v>
      </c>
      <c r="H28" s="7">
        <f t="shared" si="2"/>
        <v>21518</v>
      </c>
      <c r="I28" s="8">
        <f t="shared" si="3"/>
        <v>40358</v>
      </c>
      <c r="J28" s="2">
        <v>11</v>
      </c>
      <c r="K28" s="4" t="s">
        <v>122</v>
      </c>
      <c r="L28" s="2" t="s">
        <v>101</v>
      </c>
      <c r="M28" s="2" t="s">
        <v>90</v>
      </c>
      <c r="N28" s="2" t="s">
        <v>96</v>
      </c>
      <c r="O28" s="2" t="s">
        <v>99</v>
      </c>
      <c r="P28" s="2">
        <v>1700</v>
      </c>
    </row>
    <row r="29" spans="1:25">
      <c r="A29" s="7">
        <v>28</v>
      </c>
      <c r="B29" s="7" t="s">
        <v>28</v>
      </c>
      <c r="C29" s="7">
        <v>3</v>
      </c>
      <c r="D29" s="7">
        <v>2</v>
      </c>
      <c r="E29" s="7">
        <v>28</v>
      </c>
      <c r="F29" s="7">
        <f t="shared" si="0"/>
        <v>6328</v>
      </c>
      <c r="G29" s="7">
        <f t="shared" si="1"/>
        <v>359</v>
      </c>
      <c r="H29" s="7">
        <f t="shared" si="2"/>
        <v>21519</v>
      </c>
      <c r="I29" s="8">
        <f t="shared" si="3"/>
        <v>40358</v>
      </c>
      <c r="J29" s="2">
        <v>11</v>
      </c>
      <c r="K29" s="4" t="s">
        <v>123</v>
      </c>
      <c r="L29" s="2" t="s">
        <v>101</v>
      </c>
      <c r="M29" s="2" t="s">
        <v>90</v>
      </c>
      <c r="N29" s="2" t="s">
        <v>96</v>
      </c>
      <c r="O29" s="2" t="s">
        <v>99</v>
      </c>
      <c r="P29" s="2">
        <v>3350</v>
      </c>
    </row>
    <row r="30" spans="1:25">
      <c r="A30" s="7">
        <v>29</v>
      </c>
      <c r="B30" s="7" t="s">
        <v>28</v>
      </c>
      <c r="C30" s="7">
        <v>3</v>
      </c>
      <c r="D30" s="7">
        <v>2</v>
      </c>
      <c r="E30" s="7">
        <v>29</v>
      </c>
      <c r="F30" s="7">
        <f t="shared" si="0"/>
        <v>6329</v>
      </c>
      <c r="G30" s="7">
        <f t="shared" si="1"/>
        <v>359</v>
      </c>
      <c r="H30" s="7">
        <f t="shared" si="2"/>
        <v>21520</v>
      </c>
      <c r="I30" s="8">
        <f t="shared" si="3"/>
        <v>40358</v>
      </c>
      <c r="J30" s="2"/>
      <c r="K30" s="4"/>
      <c r="L30" s="2"/>
      <c r="M30" s="2"/>
      <c r="N30" s="2"/>
      <c r="O30" s="2"/>
      <c r="P30" s="2"/>
    </row>
    <row r="31" spans="1:25">
      <c r="A31" s="7">
        <v>30</v>
      </c>
      <c r="B31" s="7" t="s">
        <v>28</v>
      </c>
      <c r="C31" s="7">
        <v>3</v>
      </c>
      <c r="D31" s="7">
        <v>2</v>
      </c>
      <c r="E31" s="7">
        <v>30</v>
      </c>
      <c r="F31" s="7">
        <f t="shared" si="0"/>
        <v>6330</v>
      </c>
      <c r="G31" s="7">
        <f t="shared" si="1"/>
        <v>359</v>
      </c>
      <c r="H31" s="7">
        <f t="shared" si="2"/>
        <v>21521</v>
      </c>
      <c r="I31" s="8">
        <f t="shared" si="3"/>
        <v>40358</v>
      </c>
      <c r="J31" s="2"/>
      <c r="K31" s="4"/>
      <c r="L31" s="2"/>
      <c r="M31" s="2"/>
      <c r="N31" s="2"/>
      <c r="O31" s="2"/>
      <c r="P31" s="2"/>
    </row>
    <row r="32" spans="1:25">
      <c r="A32" s="7">
        <v>31</v>
      </c>
      <c r="B32" s="7" t="s">
        <v>28</v>
      </c>
      <c r="C32" s="7">
        <v>3</v>
      </c>
      <c r="D32" s="7">
        <v>2</v>
      </c>
      <c r="E32" s="7">
        <v>31</v>
      </c>
      <c r="F32" s="7">
        <f t="shared" si="0"/>
        <v>6331</v>
      </c>
      <c r="G32" s="7">
        <f t="shared" si="1"/>
        <v>359</v>
      </c>
      <c r="H32" s="7">
        <f t="shared" si="2"/>
        <v>21522</v>
      </c>
      <c r="I32" s="8">
        <f t="shared" si="3"/>
        <v>40358</v>
      </c>
      <c r="J32" s="2">
        <v>11</v>
      </c>
      <c r="K32" s="4" t="s">
        <v>124</v>
      </c>
      <c r="L32" s="2" t="s">
        <v>101</v>
      </c>
      <c r="M32" s="2" t="s">
        <v>90</v>
      </c>
      <c r="N32" s="2" t="s">
        <v>96</v>
      </c>
      <c r="O32" s="2" t="s">
        <v>99</v>
      </c>
      <c r="P32" s="2">
        <v>1400</v>
      </c>
    </row>
    <row r="33" spans="1:16">
      <c r="A33" s="7">
        <v>32</v>
      </c>
      <c r="B33" s="7" t="s">
        <v>28</v>
      </c>
      <c r="C33" s="7">
        <v>3</v>
      </c>
      <c r="D33" s="7">
        <v>2</v>
      </c>
      <c r="E33" s="7">
        <v>32</v>
      </c>
      <c r="F33" s="7">
        <f t="shared" si="0"/>
        <v>6332</v>
      </c>
      <c r="G33" s="7">
        <f t="shared" si="1"/>
        <v>359</v>
      </c>
      <c r="H33" s="7">
        <f t="shared" si="2"/>
        <v>21523</v>
      </c>
      <c r="I33" s="8">
        <f t="shared" si="3"/>
        <v>40358</v>
      </c>
      <c r="J33" s="2">
        <v>11</v>
      </c>
      <c r="K33" s="4" t="s">
        <v>125</v>
      </c>
      <c r="L33" s="2" t="s">
        <v>101</v>
      </c>
      <c r="M33" s="2" t="s">
        <v>90</v>
      </c>
      <c r="N33" s="2" t="s">
        <v>96</v>
      </c>
      <c r="O33" s="2" t="s">
        <v>99</v>
      </c>
      <c r="P33" s="2">
        <v>3450</v>
      </c>
    </row>
    <row r="34" spans="1:16">
      <c r="A34" s="7">
        <v>33</v>
      </c>
      <c r="B34" s="7" t="s">
        <v>28</v>
      </c>
      <c r="C34" s="7">
        <v>3</v>
      </c>
      <c r="D34" s="7">
        <v>3</v>
      </c>
      <c r="E34" s="7">
        <v>33</v>
      </c>
      <c r="F34" s="7">
        <f t="shared" si="0"/>
        <v>6333</v>
      </c>
      <c r="G34" s="7">
        <f t="shared" si="1"/>
        <v>359</v>
      </c>
      <c r="H34" s="7">
        <f t="shared" si="2"/>
        <v>21524</v>
      </c>
      <c r="I34" s="8">
        <f t="shared" si="3"/>
        <v>40358</v>
      </c>
      <c r="J34" s="2">
        <v>1</v>
      </c>
      <c r="K34" s="4" t="s">
        <v>126</v>
      </c>
      <c r="L34" s="2" t="s">
        <v>127</v>
      </c>
      <c r="M34" s="2" t="s">
        <v>90</v>
      </c>
      <c r="N34" s="2" t="s">
        <v>96</v>
      </c>
      <c r="O34" s="2" t="s">
        <v>99</v>
      </c>
      <c r="P34" s="2">
        <v>6550</v>
      </c>
    </row>
    <row r="35" spans="1:16">
      <c r="A35" s="7">
        <v>34</v>
      </c>
      <c r="B35" s="7" t="s">
        <v>28</v>
      </c>
      <c r="C35" s="7">
        <v>3</v>
      </c>
      <c r="D35" s="7">
        <v>3</v>
      </c>
      <c r="E35" s="7">
        <v>34</v>
      </c>
      <c r="F35" s="7">
        <f t="shared" si="0"/>
        <v>6334</v>
      </c>
      <c r="G35" s="7">
        <f t="shared" si="1"/>
        <v>359</v>
      </c>
      <c r="H35" s="7">
        <f t="shared" si="2"/>
        <v>21525</v>
      </c>
      <c r="I35" s="8">
        <f t="shared" si="3"/>
        <v>40358</v>
      </c>
      <c r="J35" s="2">
        <v>1</v>
      </c>
      <c r="K35" s="4" t="s">
        <v>128</v>
      </c>
      <c r="L35" s="2" t="s">
        <v>127</v>
      </c>
      <c r="M35" s="2" t="s">
        <v>90</v>
      </c>
      <c r="N35" s="2" t="s">
        <v>96</v>
      </c>
      <c r="O35" s="2" t="s">
        <v>99</v>
      </c>
      <c r="P35" s="2">
        <v>8000</v>
      </c>
    </row>
    <row r="36" spans="1:16">
      <c r="A36" s="7">
        <v>35</v>
      </c>
      <c r="B36" s="7" t="s">
        <v>28</v>
      </c>
      <c r="C36" s="7">
        <v>3</v>
      </c>
      <c r="D36" s="7">
        <v>3</v>
      </c>
      <c r="E36" s="7">
        <v>35</v>
      </c>
      <c r="F36" s="7">
        <f t="shared" si="0"/>
        <v>6335</v>
      </c>
      <c r="G36" s="7">
        <f t="shared" si="1"/>
        <v>359</v>
      </c>
      <c r="H36" s="7">
        <f t="shared" si="2"/>
        <v>21526</v>
      </c>
      <c r="I36" s="8">
        <f t="shared" si="3"/>
        <v>40358</v>
      </c>
      <c r="J36" s="2">
        <v>1</v>
      </c>
      <c r="K36" s="4" t="s">
        <v>109</v>
      </c>
      <c r="L36" s="2" t="s">
        <v>127</v>
      </c>
      <c r="M36" s="2" t="s">
        <v>90</v>
      </c>
      <c r="N36" s="2" t="s">
        <v>96</v>
      </c>
      <c r="O36" s="2" t="s">
        <v>99</v>
      </c>
      <c r="P36" s="2">
        <v>4300</v>
      </c>
    </row>
    <row r="37" spans="1:16">
      <c r="A37" s="7">
        <v>36</v>
      </c>
      <c r="B37" s="7" t="s">
        <v>28</v>
      </c>
      <c r="C37" s="7">
        <v>3</v>
      </c>
      <c r="D37" s="7">
        <v>3</v>
      </c>
      <c r="E37" s="7">
        <v>36</v>
      </c>
      <c r="F37" s="7">
        <f t="shared" si="0"/>
        <v>6336</v>
      </c>
      <c r="G37" s="7">
        <f t="shared" si="1"/>
        <v>359</v>
      </c>
      <c r="H37" s="7">
        <f t="shared" si="2"/>
        <v>21527</v>
      </c>
      <c r="I37" s="8">
        <f t="shared" si="3"/>
        <v>40358</v>
      </c>
      <c r="J37" s="2">
        <v>1</v>
      </c>
      <c r="K37" s="4" t="s">
        <v>121</v>
      </c>
      <c r="L37" s="2" t="s">
        <v>127</v>
      </c>
      <c r="M37" s="2" t="s">
        <v>90</v>
      </c>
      <c r="N37" s="2" t="s">
        <v>96</v>
      </c>
      <c r="O37" s="2" t="s">
        <v>99</v>
      </c>
      <c r="P37" s="2">
        <v>4200</v>
      </c>
    </row>
    <row r="38" spans="1:16">
      <c r="A38" s="7">
        <v>37</v>
      </c>
      <c r="B38" s="7" t="s">
        <v>28</v>
      </c>
      <c r="C38" s="7">
        <v>3</v>
      </c>
      <c r="D38" s="7">
        <v>3</v>
      </c>
      <c r="E38" s="7">
        <v>37</v>
      </c>
      <c r="F38" s="7">
        <f t="shared" si="0"/>
        <v>6337</v>
      </c>
      <c r="G38" s="7">
        <f t="shared" si="1"/>
        <v>359</v>
      </c>
      <c r="H38" s="7">
        <f t="shared" si="2"/>
        <v>21528</v>
      </c>
      <c r="I38" s="8">
        <f t="shared" si="3"/>
        <v>40358</v>
      </c>
      <c r="J38" s="2">
        <v>1</v>
      </c>
      <c r="K38" s="4" t="s">
        <v>129</v>
      </c>
      <c r="L38" s="2" t="s">
        <v>127</v>
      </c>
      <c r="M38" s="2" t="s">
        <v>90</v>
      </c>
      <c r="N38" s="2" t="s">
        <v>96</v>
      </c>
      <c r="O38" s="2" t="s">
        <v>99</v>
      </c>
      <c r="P38" s="2">
        <v>2800</v>
      </c>
    </row>
    <row r="39" spans="1:16">
      <c r="A39" s="7">
        <v>38</v>
      </c>
      <c r="B39" s="7" t="s">
        <v>28</v>
      </c>
      <c r="C39" s="7">
        <v>3</v>
      </c>
      <c r="D39" s="7">
        <v>3</v>
      </c>
      <c r="E39" s="7">
        <v>38</v>
      </c>
      <c r="F39" s="7">
        <f t="shared" si="0"/>
        <v>6338</v>
      </c>
      <c r="G39" s="7">
        <f t="shared" si="1"/>
        <v>359</v>
      </c>
      <c r="H39" s="7">
        <f t="shared" si="2"/>
        <v>21529</v>
      </c>
      <c r="I39" s="8">
        <f t="shared" si="3"/>
        <v>40358</v>
      </c>
      <c r="J39" s="2">
        <v>1</v>
      </c>
      <c r="K39" s="4" t="s">
        <v>122</v>
      </c>
      <c r="L39" s="2" t="s">
        <v>127</v>
      </c>
      <c r="M39" s="2" t="s">
        <v>90</v>
      </c>
      <c r="N39" s="2" t="s">
        <v>96</v>
      </c>
      <c r="O39" s="2" t="s">
        <v>99</v>
      </c>
      <c r="P39" s="2">
        <v>1950</v>
      </c>
    </row>
    <row r="40" spans="1:16">
      <c r="A40" s="7">
        <v>39</v>
      </c>
      <c r="B40" s="7" t="s">
        <v>28</v>
      </c>
      <c r="C40" s="7">
        <v>3</v>
      </c>
      <c r="D40" s="7">
        <v>3</v>
      </c>
      <c r="E40" s="7">
        <v>39</v>
      </c>
      <c r="F40" s="7">
        <f t="shared" si="0"/>
        <v>6339</v>
      </c>
      <c r="G40" s="7">
        <f t="shared" si="1"/>
        <v>359</v>
      </c>
      <c r="H40" s="7">
        <f t="shared" si="2"/>
        <v>21530</v>
      </c>
      <c r="I40" s="8">
        <f t="shared" si="3"/>
        <v>40358</v>
      </c>
      <c r="J40" s="2">
        <v>1</v>
      </c>
      <c r="K40" s="4" t="s">
        <v>130</v>
      </c>
      <c r="L40" s="2" t="s">
        <v>127</v>
      </c>
      <c r="M40" s="2" t="s">
        <v>90</v>
      </c>
      <c r="N40" s="2" t="s">
        <v>96</v>
      </c>
      <c r="O40" s="2" t="s">
        <v>99</v>
      </c>
      <c r="P40" s="2">
        <v>1650</v>
      </c>
    </row>
    <row r="41" spans="1:16">
      <c r="A41" s="7">
        <v>40</v>
      </c>
      <c r="B41" s="7" t="s">
        <v>28</v>
      </c>
      <c r="C41" s="7">
        <v>3</v>
      </c>
      <c r="D41" s="7">
        <v>3</v>
      </c>
      <c r="E41" s="7">
        <v>40</v>
      </c>
      <c r="F41" s="7">
        <f t="shared" si="0"/>
        <v>6340</v>
      </c>
      <c r="G41" s="7">
        <f t="shared" si="1"/>
        <v>359</v>
      </c>
      <c r="H41" s="7">
        <f t="shared" si="2"/>
        <v>21531</v>
      </c>
      <c r="I41" s="8">
        <f t="shared" si="3"/>
        <v>40358</v>
      </c>
      <c r="J41" s="2">
        <v>1</v>
      </c>
      <c r="K41" s="4" t="s">
        <v>124</v>
      </c>
      <c r="L41" s="2" t="s">
        <v>127</v>
      </c>
      <c r="M41" s="2" t="s">
        <v>90</v>
      </c>
      <c r="N41" s="2" t="s">
        <v>96</v>
      </c>
      <c r="O41" s="2" t="s">
        <v>99</v>
      </c>
      <c r="P41" s="2">
        <v>3350</v>
      </c>
    </row>
    <row r="42" spans="1:16">
      <c r="A42" s="7">
        <v>41</v>
      </c>
      <c r="B42" s="7" t="s">
        <v>28</v>
      </c>
      <c r="C42" s="7">
        <v>3</v>
      </c>
      <c r="D42" s="7">
        <v>3</v>
      </c>
      <c r="E42" s="7">
        <v>41</v>
      </c>
      <c r="F42" s="7">
        <f t="shared" si="0"/>
        <v>6341</v>
      </c>
      <c r="G42" s="7">
        <f t="shared" si="1"/>
        <v>359</v>
      </c>
      <c r="H42" s="7">
        <f t="shared" si="2"/>
        <v>21532</v>
      </c>
      <c r="I42" s="8">
        <f t="shared" si="3"/>
        <v>40358</v>
      </c>
      <c r="J42" s="2">
        <v>1</v>
      </c>
      <c r="K42" s="4" t="s">
        <v>131</v>
      </c>
      <c r="L42" s="2" t="s">
        <v>127</v>
      </c>
      <c r="M42" s="2" t="s">
        <v>90</v>
      </c>
      <c r="N42" s="2" t="s">
        <v>96</v>
      </c>
      <c r="O42" s="2" t="s">
        <v>99</v>
      </c>
      <c r="P42" s="2">
        <v>2350</v>
      </c>
    </row>
    <row r="43" spans="1:16">
      <c r="A43" s="7">
        <v>42</v>
      </c>
      <c r="B43" s="7" t="s">
        <v>28</v>
      </c>
      <c r="C43" s="7">
        <v>3</v>
      </c>
      <c r="D43" s="7">
        <v>3</v>
      </c>
      <c r="E43" s="7">
        <v>42</v>
      </c>
      <c r="F43" s="7">
        <f t="shared" si="0"/>
        <v>6342</v>
      </c>
      <c r="G43" s="7">
        <f t="shared" si="1"/>
        <v>359</v>
      </c>
      <c r="H43" s="7">
        <f t="shared" si="2"/>
        <v>21533</v>
      </c>
      <c r="I43" s="8">
        <f t="shared" si="3"/>
        <v>40358</v>
      </c>
      <c r="J43" s="2">
        <v>1</v>
      </c>
      <c r="K43" s="4" t="s">
        <v>132</v>
      </c>
      <c r="L43" s="2" t="s">
        <v>127</v>
      </c>
      <c r="M43" s="2" t="s">
        <v>90</v>
      </c>
      <c r="N43" s="2" t="s">
        <v>96</v>
      </c>
      <c r="O43" s="2" t="s">
        <v>99</v>
      </c>
      <c r="P43" s="2">
        <v>9700</v>
      </c>
    </row>
    <row r="44" spans="1:16">
      <c r="A44" s="7">
        <v>43</v>
      </c>
      <c r="B44" s="7" t="s">
        <v>28</v>
      </c>
      <c r="C44" s="7">
        <v>3</v>
      </c>
      <c r="D44" s="7">
        <v>3</v>
      </c>
      <c r="E44" s="7">
        <v>43</v>
      </c>
      <c r="F44" s="7">
        <f t="shared" si="0"/>
        <v>6343</v>
      </c>
      <c r="G44" s="7">
        <f t="shared" si="1"/>
        <v>359</v>
      </c>
      <c r="H44" s="7">
        <f t="shared" si="2"/>
        <v>21534</v>
      </c>
      <c r="I44" s="8">
        <f t="shared" si="3"/>
        <v>40358</v>
      </c>
      <c r="J44" s="2">
        <v>2</v>
      </c>
      <c r="K44" s="4" t="s">
        <v>133</v>
      </c>
      <c r="L44" s="2" t="s">
        <v>127</v>
      </c>
      <c r="M44" s="2" t="s">
        <v>90</v>
      </c>
      <c r="N44" s="2" t="s">
        <v>96</v>
      </c>
      <c r="O44" s="2" t="s">
        <v>99</v>
      </c>
      <c r="P44" s="2">
        <v>9700</v>
      </c>
    </row>
    <row r="45" spans="1:16">
      <c r="A45" s="7">
        <v>44</v>
      </c>
      <c r="B45" s="7" t="s">
        <v>28</v>
      </c>
      <c r="C45" s="7">
        <v>3</v>
      </c>
      <c r="D45" s="7">
        <v>3</v>
      </c>
      <c r="E45" s="7">
        <v>44</v>
      </c>
      <c r="F45" s="7">
        <f t="shared" si="0"/>
        <v>6344</v>
      </c>
      <c r="G45" s="7">
        <f t="shared" si="1"/>
        <v>359</v>
      </c>
      <c r="H45" s="7">
        <f t="shared" si="2"/>
        <v>21535</v>
      </c>
      <c r="I45" s="8">
        <f t="shared" si="3"/>
        <v>40358</v>
      </c>
      <c r="J45" s="2">
        <v>2</v>
      </c>
      <c r="K45" s="4" t="s">
        <v>134</v>
      </c>
      <c r="L45" s="2" t="s">
        <v>127</v>
      </c>
      <c r="M45" s="2" t="s">
        <v>90</v>
      </c>
      <c r="N45" s="2" t="s">
        <v>96</v>
      </c>
      <c r="O45" s="2" t="s">
        <v>99</v>
      </c>
      <c r="P45" s="2">
        <v>9000</v>
      </c>
    </row>
    <row r="46" spans="1:16">
      <c r="A46" s="7">
        <v>45</v>
      </c>
      <c r="B46" s="7" t="s">
        <v>28</v>
      </c>
      <c r="C46" s="7">
        <v>3</v>
      </c>
      <c r="D46" s="7">
        <v>3</v>
      </c>
      <c r="E46" s="7">
        <v>45</v>
      </c>
      <c r="F46" s="7">
        <f t="shared" si="0"/>
        <v>6345</v>
      </c>
      <c r="G46" s="7">
        <f t="shared" si="1"/>
        <v>359</v>
      </c>
      <c r="H46" s="7">
        <f t="shared" si="2"/>
        <v>21536</v>
      </c>
      <c r="I46" s="8">
        <f t="shared" si="3"/>
        <v>40358</v>
      </c>
      <c r="J46" s="2">
        <v>2</v>
      </c>
      <c r="K46" s="4" t="s">
        <v>135</v>
      </c>
      <c r="L46" s="2" t="s">
        <v>127</v>
      </c>
      <c r="M46" s="2" t="s">
        <v>90</v>
      </c>
      <c r="N46" s="2" t="s">
        <v>96</v>
      </c>
      <c r="O46" s="2" t="s">
        <v>99</v>
      </c>
      <c r="P46" s="2">
        <v>1650</v>
      </c>
    </row>
    <row r="47" spans="1:16">
      <c r="A47" s="7">
        <v>46</v>
      </c>
      <c r="B47" s="7" t="s">
        <v>28</v>
      </c>
      <c r="C47" s="7">
        <v>3</v>
      </c>
      <c r="D47" s="7">
        <v>3</v>
      </c>
      <c r="E47" s="7">
        <v>46</v>
      </c>
      <c r="F47" s="7">
        <f t="shared" si="0"/>
        <v>6346</v>
      </c>
      <c r="G47" s="7">
        <f t="shared" si="1"/>
        <v>359</v>
      </c>
      <c r="H47" s="7">
        <f t="shared" si="2"/>
        <v>21537</v>
      </c>
      <c r="I47" s="8">
        <f t="shared" si="3"/>
        <v>40358</v>
      </c>
      <c r="J47" s="2">
        <v>2</v>
      </c>
      <c r="K47" s="4" t="s">
        <v>136</v>
      </c>
      <c r="L47" s="2" t="s">
        <v>127</v>
      </c>
      <c r="M47" s="2" t="s">
        <v>90</v>
      </c>
      <c r="N47" s="2" t="s">
        <v>96</v>
      </c>
      <c r="O47" s="2" t="s">
        <v>99</v>
      </c>
      <c r="P47" s="2">
        <v>1500</v>
      </c>
    </row>
    <row r="48" spans="1:16">
      <c r="A48" s="7">
        <v>47</v>
      </c>
      <c r="B48" s="7" t="s">
        <v>28</v>
      </c>
      <c r="C48" s="7">
        <v>3</v>
      </c>
      <c r="D48" s="7">
        <v>3</v>
      </c>
      <c r="E48" s="7">
        <v>47</v>
      </c>
      <c r="F48" s="7">
        <f t="shared" si="0"/>
        <v>6347</v>
      </c>
      <c r="G48" s="7">
        <f t="shared" si="1"/>
        <v>359</v>
      </c>
      <c r="H48" s="7">
        <f t="shared" si="2"/>
        <v>21538</v>
      </c>
      <c r="I48" s="8">
        <f t="shared" si="3"/>
        <v>40358</v>
      </c>
      <c r="J48" s="2">
        <v>2</v>
      </c>
      <c r="K48" s="4" t="s">
        <v>103</v>
      </c>
      <c r="L48" s="2" t="s">
        <v>127</v>
      </c>
      <c r="M48" s="2" t="s">
        <v>90</v>
      </c>
      <c r="N48" s="2" t="s">
        <v>96</v>
      </c>
      <c r="O48" s="2" t="s">
        <v>99</v>
      </c>
      <c r="P48" s="2">
        <v>2650</v>
      </c>
    </row>
    <row r="49" spans="1:16">
      <c r="A49" s="7">
        <v>48</v>
      </c>
      <c r="B49" s="7" t="s">
        <v>28</v>
      </c>
      <c r="C49" s="7">
        <v>3</v>
      </c>
      <c r="D49" s="7">
        <v>3</v>
      </c>
      <c r="E49" s="7">
        <v>48</v>
      </c>
      <c r="F49" s="7">
        <f t="shared" si="0"/>
        <v>6348</v>
      </c>
      <c r="G49" s="7">
        <f t="shared" si="1"/>
        <v>359</v>
      </c>
      <c r="H49" s="7">
        <f t="shared" si="2"/>
        <v>21539</v>
      </c>
      <c r="I49" s="8">
        <f t="shared" si="3"/>
        <v>40358</v>
      </c>
      <c r="J49" s="2">
        <v>2</v>
      </c>
      <c r="K49" s="4" t="s">
        <v>137</v>
      </c>
      <c r="L49" s="2" t="s">
        <v>127</v>
      </c>
      <c r="M49" s="2" t="s">
        <v>90</v>
      </c>
      <c r="N49" s="2" t="s">
        <v>96</v>
      </c>
      <c r="O49" s="2" t="s">
        <v>99</v>
      </c>
      <c r="P49" s="2">
        <v>2200</v>
      </c>
    </row>
    <row r="50" spans="1:16">
      <c r="A50" s="7">
        <v>49</v>
      </c>
      <c r="B50" s="7" t="s">
        <v>28</v>
      </c>
      <c r="C50" s="7">
        <v>3</v>
      </c>
      <c r="D50" s="7">
        <v>4</v>
      </c>
      <c r="E50" s="7">
        <v>49</v>
      </c>
      <c r="F50" s="7">
        <f t="shared" si="0"/>
        <v>6349</v>
      </c>
      <c r="G50" s="7">
        <f t="shared" si="1"/>
        <v>359</v>
      </c>
      <c r="H50" s="7">
        <f t="shared" si="2"/>
        <v>21540</v>
      </c>
      <c r="I50" s="8">
        <f t="shared" si="3"/>
        <v>40358</v>
      </c>
      <c r="J50" s="2">
        <v>2</v>
      </c>
      <c r="K50" s="4" t="s">
        <v>138</v>
      </c>
      <c r="L50" s="2" t="s">
        <v>127</v>
      </c>
      <c r="M50" s="2" t="s">
        <v>90</v>
      </c>
      <c r="N50" s="2" t="s">
        <v>96</v>
      </c>
      <c r="O50" s="2" t="s">
        <v>99</v>
      </c>
      <c r="P50" s="2">
        <v>600</v>
      </c>
    </row>
    <row r="51" spans="1:16">
      <c r="A51" s="7">
        <v>50</v>
      </c>
      <c r="B51" s="7" t="s">
        <v>28</v>
      </c>
      <c r="C51" s="7">
        <v>3</v>
      </c>
      <c r="D51" s="7">
        <v>4</v>
      </c>
      <c r="E51" s="7">
        <v>50</v>
      </c>
      <c r="F51" s="7">
        <f t="shared" si="0"/>
        <v>6350</v>
      </c>
      <c r="G51" s="7">
        <f t="shared" si="1"/>
        <v>359</v>
      </c>
      <c r="H51" s="7">
        <f t="shared" si="2"/>
        <v>21541</v>
      </c>
      <c r="I51" s="8">
        <f t="shared" si="3"/>
        <v>40358</v>
      </c>
      <c r="J51" s="2">
        <v>2</v>
      </c>
      <c r="K51" s="4" t="s">
        <v>139</v>
      </c>
      <c r="L51" s="2" t="s">
        <v>127</v>
      </c>
      <c r="M51" s="2" t="s">
        <v>90</v>
      </c>
      <c r="N51" s="2" t="s">
        <v>96</v>
      </c>
      <c r="O51" s="2" t="s">
        <v>99</v>
      </c>
      <c r="P51" s="2">
        <v>2450</v>
      </c>
    </row>
    <row r="52" spans="1:16">
      <c r="A52" s="7">
        <v>51</v>
      </c>
      <c r="B52" s="7" t="s">
        <v>28</v>
      </c>
      <c r="C52" s="7">
        <v>3</v>
      </c>
      <c r="D52" s="7">
        <v>4</v>
      </c>
      <c r="E52" s="7">
        <v>51</v>
      </c>
      <c r="F52" s="7">
        <f t="shared" si="0"/>
        <v>6351</v>
      </c>
      <c r="G52" s="7">
        <f t="shared" si="1"/>
        <v>359</v>
      </c>
      <c r="H52" s="7">
        <f t="shared" si="2"/>
        <v>21542</v>
      </c>
      <c r="I52" s="8">
        <f t="shared" si="3"/>
        <v>40358</v>
      </c>
      <c r="J52" s="2">
        <v>2</v>
      </c>
      <c r="K52" s="4" t="s">
        <v>140</v>
      </c>
      <c r="L52" s="2" t="s">
        <v>127</v>
      </c>
      <c r="M52" s="2" t="s">
        <v>90</v>
      </c>
      <c r="N52" s="2" t="s">
        <v>96</v>
      </c>
      <c r="O52" s="2" t="s">
        <v>99</v>
      </c>
      <c r="P52" s="2">
        <v>2150</v>
      </c>
    </row>
    <row r="53" spans="1:16">
      <c r="A53" s="7">
        <v>52</v>
      </c>
      <c r="B53" s="7" t="s">
        <v>28</v>
      </c>
      <c r="C53" s="7">
        <v>3</v>
      </c>
      <c r="D53" s="7">
        <v>4</v>
      </c>
      <c r="E53" s="7">
        <v>52</v>
      </c>
      <c r="F53" s="7">
        <f t="shared" si="0"/>
        <v>6352</v>
      </c>
      <c r="G53" s="7">
        <f t="shared" si="1"/>
        <v>359</v>
      </c>
      <c r="H53" s="7">
        <f t="shared" si="2"/>
        <v>21543</v>
      </c>
      <c r="I53" s="8">
        <f t="shared" si="3"/>
        <v>40358</v>
      </c>
      <c r="J53" s="2">
        <v>2</v>
      </c>
      <c r="K53" s="4" t="s">
        <v>141</v>
      </c>
      <c r="L53" s="2" t="s">
        <v>127</v>
      </c>
      <c r="M53" s="2" t="s">
        <v>90</v>
      </c>
      <c r="N53" s="2" t="s">
        <v>96</v>
      </c>
      <c r="O53" s="2" t="s">
        <v>99</v>
      </c>
      <c r="P53" s="2">
        <v>1150</v>
      </c>
    </row>
    <row r="54" spans="1:16">
      <c r="A54" s="7">
        <v>53</v>
      </c>
      <c r="B54" s="7" t="s">
        <v>28</v>
      </c>
      <c r="C54" s="7">
        <v>3</v>
      </c>
      <c r="D54" s="7">
        <v>4</v>
      </c>
      <c r="E54" s="7">
        <v>53</v>
      </c>
      <c r="F54" s="7">
        <f t="shared" si="0"/>
        <v>6353</v>
      </c>
      <c r="G54" s="7">
        <f t="shared" si="1"/>
        <v>359</v>
      </c>
      <c r="H54" s="7">
        <f t="shared" si="2"/>
        <v>21544</v>
      </c>
      <c r="I54" s="8">
        <f t="shared" si="3"/>
        <v>40358</v>
      </c>
      <c r="J54" s="2">
        <v>2</v>
      </c>
      <c r="K54" s="4" t="s">
        <v>126</v>
      </c>
      <c r="L54" s="2" t="s">
        <v>127</v>
      </c>
      <c r="M54" s="2" t="s">
        <v>90</v>
      </c>
      <c r="N54" s="2" t="s">
        <v>96</v>
      </c>
      <c r="O54" s="2" t="s">
        <v>99</v>
      </c>
      <c r="P54" s="2">
        <v>750</v>
      </c>
    </row>
    <row r="55" spans="1:16">
      <c r="A55" s="7">
        <v>54</v>
      </c>
      <c r="B55" s="7" t="s">
        <v>28</v>
      </c>
      <c r="C55" s="7">
        <v>3</v>
      </c>
      <c r="D55" s="7">
        <v>4</v>
      </c>
      <c r="E55" s="7">
        <v>54</v>
      </c>
      <c r="F55" s="7">
        <f t="shared" si="0"/>
        <v>6354</v>
      </c>
      <c r="G55" s="7">
        <f t="shared" si="1"/>
        <v>359</v>
      </c>
      <c r="H55" s="7">
        <f t="shared" si="2"/>
        <v>21545</v>
      </c>
      <c r="I55" s="8">
        <f t="shared" si="3"/>
        <v>40358</v>
      </c>
      <c r="J55" s="2">
        <v>2</v>
      </c>
      <c r="K55" s="4" t="s">
        <v>142</v>
      </c>
      <c r="L55" s="2" t="s">
        <v>127</v>
      </c>
      <c r="M55" s="2" t="s">
        <v>90</v>
      </c>
      <c r="N55" s="2" t="s">
        <v>96</v>
      </c>
      <c r="O55" s="2" t="s">
        <v>99</v>
      </c>
      <c r="P55" s="2">
        <v>700</v>
      </c>
    </row>
    <row r="56" spans="1:16">
      <c r="A56" s="7">
        <v>55</v>
      </c>
      <c r="B56" s="7" t="s">
        <v>28</v>
      </c>
      <c r="C56" s="7">
        <v>3</v>
      </c>
      <c r="D56" s="7">
        <v>4</v>
      </c>
      <c r="E56" s="7">
        <v>55</v>
      </c>
      <c r="F56" s="7">
        <f t="shared" si="0"/>
        <v>6355</v>
      </c>
      <c r="G56" s="7">
        <f t="shared" si="1"/>
        <v>359</v>
      </c>
      <c r="H56" s="7">
        <f t="shared" si="2"/>
        <v>21546</v>
      </c>
      <c r="I56" s="8">
        <f t="shared" si="3"/>
        <v>40358</v>
      </c>
      <c r="J56" s="2">
        <v>2</v>
      </c>
      <c r="K56" s="4" t="s">
        <v>108</v>
      </c>
      <c r="L56" s="2" t="s">
        <v>127</v>
      </c>
      <c r="M56" s="2" t="s">
        <v>90</v>
      </c>
      <c r="N56" s="2" t="s">
        <v>96</v>
      </c>
      <c r="O56" s="2" t="s">
        <v>99</v>
      </c>
      <c r="P56" s="2">
        <v>500</v>
      </c>
    </row>
    <row r="57" spans="1:16">
      <c r="A57" s="7">
        <v>56</v>
      </c>
      <c r="B57" s="7" t="s">
        <v>28</v>
      </c>
      <c r="C57" s="7">
        <v>3</v>
      </c>
      <c r="D57" s="7">
        <v>4</v>
      </c>
      <c r="E57" s="7">
        <v>56</v>
      </c>
      <c r="F57" s="7">
        <f t="shared" si="0"/>
        <v>6356</v>
      </c>
      <c r="G57" s="7">
        <f t="shared" si="1"/>
        <v>359</v>
      </c>
      <c r="H57" s="7">
        <f t="shared" si="2"/>
        <v>21547</v>
      </c>
      <c r="I57" s="8">
        <f t="shared" si="3"/>
        <v>40358</v>
      </c>
      <c r="J57" s="2">
        <v>2</v>
      </c>
      <c r="K57" s="4" t="s">
        <v>143</v>
      </c>
      <c r="L57" s="2" t="s">
        <v>127</v>
      </c>
      <c r="M57" s="2" t="s">
        <v>90</v>
      </c>
      <c r="N57" s="2" t="s">
        <v>96</v>
      </c>
      <c r="O57" s="2" t="s">
        <v>99</v>
      </c>
      <c r="P57" s="2">
        <v>1150</v>
      </c>
    </row>
    <row r="58" spans="1:16">
      <c r="A58" s="7">
        <v>57</v>
      </c>
      <c r="B58" s="7" t="s">
        <v>28</v>
      </c>
      <c r="C58" s="7">
        <v>3</v>
      </c>
      <c r="D58" s="7">
        <v>4</v>
      </c>
      <c r="E58" s="7">
        <v>57</v>
      </c>
      <c r="F58" s="7">
        <f t="shared" si="0"/>
        <v>6357</v>
      </c>
      <c r="G58" s="7">
        <f t="shared" si="1"/>
        <v>359</v>
      </c>
      <c r="H58" s="7">
        <f t="shared" si="2"/>
        <v>21548</v>
      </c>
      <c r="I58" s="8">
        <f t="shared" si="3"/>
        <v>40358</v>
      </c>
      <c r="J58" s="2">
        <v>2</v>
      </c>
      <c r="K58" s="4" t="s">
        <v>144</v>
      </c>
      <c r="L58" s="2" t="s">
        <v>127</v>
      </c>
      <c r="M58" s="2" t="s">
        <v>90</v>
      </c>
      <c r="N58" s="2" t="s">
        <v>96</v>
      </c>
      <c r="O58" s="2" t="s">
        <v>99</v>
      </c>
      <c r="P58" s="2">
        <v>10450</v>
      </c>
    </row>
    <row r="59" spans="1:16">
      <c r="A59" s="7">
        <v>58</v>
      </c>
      <c r="B59" s="7" t="s">
        <v>28</v>
      </c>
      <c r="C59" s="7">
        <v>3</v>
      </c>
      <c r="D59" s="7">
        <v>4</v>
      </c>
      <c r="E59" s="7">
        <v>58</v>
      </c>
      <c r="F59" s="7">
        <f t="shared" si="0"/>
        <v>6358</v>
      </c>
      <c r="G59" s="7">
        <f t="shared" si="1"/>
        <v>359</v>
      </c>
      <c r="H59" s="7">
        <f t="shared" si="2"/>
        <v>21549</v>
      </c>
      <c r="I59" s="8">
        <f t="shared" si="3"/>
        <v>40358</v>
      </c>
      <c r="J59" s="2">
        <v>2</v>
      </c>
      <c r="K59" s="4" t="s">
        <v>110</v>
      </c>
      <c r="L59" s="2" t="s">
        <v>127</v>
      </c>
      <c r="M59" s="2" t="s">
        <v>90</v>
      </c>
      <c r="N59" s="2" t="s">
        <v>96</v>
      </c>
      <c r="O59" s="2" t="s">
        <v>99</v>
      </c>
      <c r="P59" s="2">
        <v>8150</v>
      </c>
    </row>
    <row r="60" spans="1:16">
      <c r="A60" s="7">
        <v>59</v>
      </c>
      <c r="B60" s="7" t="s">
        <v>28</v>
      </c>
      <c r="C60" s="7">
        <v>3</v>
      </c>
      <c r="D60" s="7">
        <v>4</v>
      </c>
      <c r="E60" s="7">
        <v>59</v>
      </c>
      <c r="F60" s="7">
        <f t="shared" si="0"/>
        <v>6359</v>
      </c>
      <c r="G60" s="7">
        <f t="shared" si="1"/>
        <v>359</v>
      </c>
      <c r="H60" s="7">
        <f t="shared" si="2"/>
        <v>21550</v>
      </c>
      <c r="I60" s="8">
        <f t="shared" si="3"/>
        <v>40358</v>
      </c>
      <c r="J60" s="2">
        <v>2</v>
      </c>
      <c r="K60" s="4" t="s">
        <v>112</v>
      </c>
      <c r="L60" s="2" t="s">
        <v>127</v>
      </c>
      <c r="M60" s="2" t="s">
        <v>90</v>
      </c>
      <c r="N60" s="2" t="s">
        <v>96</v>
      </c>
      <c r="O60" s="2" t="s">
        <v>99</v>
      </c>
      <c r="P60" s="2">
        <v>14600</v>
      </c>
    </row>
    <row r="61" spans="1:16">
      <c r="A61" s="7">
        <v>60</v>
      </c>
      <c r="B61" s="7" t="s">
        <v>28</v>
      </c>
      <c r="C61" s="7">
        <v>3</v>
      </c>
      <c r="D61" s="7">
        <v>4</v>
      </c>
      <c r="E61" s="7">
        <v>60</v>
      </c>
      <c r="F61" s="7">
        <f t="shared" si="0"/>
        <v>6360</v>
      </c>
      <c r="G61" s="7">
        <f t="shared" si="1"/>
        <v>359</v>
      </c>
      <c r="H61" s="7">
        <f t="shared" si="2"/>
        <v>21551</v>
      </c>
      <c r="I61" s="8">
        <f t="shared" si="3"/>
        <v>40358</v>
      </c>
      <c r="J61" s="2">
        <v>2</v>
      </c>
      <c r="K61" s="4" t="s">
        <v>112</v>
      </c>
      <c r="L61" s="2" t="s">
        <v>127</v>
      </c>
      <c r="M61" s="2" t="s">
        <v>90</v>
      </c>
      <c r="N61" s="2" t="s">
        <v>96</v>
      </c>
      <c r="O61" s="2" t="s">
        <v>99</v>
      </c>
      <c r="P61" s="2">
        <v>4750</v>
      </c>
    </row>
    <row r="62" spans="1:16">
      <c r="A62" s="7">
        <v>61</v>
      </c>
      <c r="B62" s="7" t="s">
        <v>28</v>
      </c>
      <c r="C62" s="7">
        <v>3</v>
      </c>
      <c r="D62" s="7">
        <v>4</v>
      </c>
      <c r="E62" s="7">
        <v>61</v>
      </c>
      <c r="F62" s="7">
        <f t="shared" si="0"/>
        <v>6361</v>
      </c>
      <c r="G62" s="7">
        <f t="shared" si="1"/>
        <v>359</v>
      </c>
      <c r="H62" s="7">
        <f t="shared" si="2"/>
        <v>21552</v>
      </c>
      <c r="I62" s="8">
        <f t="shared" si="3"/>
        <v>40358</v>
      </c>
      <c r="J62" s="2">
        <v>2</v>
      </c>
      <c r="K62" s="4" t="s">
        <v>123</v>
      </c>
      <c r="L62" s="2" t="s">
        <v>127</v>
      </c>
      <c r="M62" s="2" t="s">
        <v>90</v>
      </c>
      <c r="N62" s="2" t="s">
        <v>96</v>
      </c>
      <c r="O62" s="2" t="s">
        <v>99</v>
      </c>
      <c r="P62" s="2">
        <v>450</v>
      </c>
    </row>
    <row r="63" spans="1:16">
      <c r="A63" s="7">
        <v>62</v>
      </c>
      <c r="B63" s="7" t="s">
        <v>28</v>
      </c>
      <c r="C63" s="7">
        <v>3</v>
      </c>
      <c r="D63" s="7">
        <v>4</v>
      </c>
      <c r="E63" s="7">
        <v>62</v>
      </c>
      <c r="F63" s="7">
        <f t="shared" si="0"/>
        <v>6362</v>
      </c>
      <c r="G63" s="7">
        <f t="shared" si="1"/>
        <v>359</v>
      </c>
      <c r="H63" s="7">
        <f t="shared" si="2"/>
        <v>21553</v>
      </c>
      <c r="I63" s="8">
        <f t="shared" si="3"/>
        <v>40358</v>
      </c>
      <c r="J63" s="2">
        <v>2</v>
      </c>
      <c r="K63" s="4" t="s">
        <v>132</v>
      </c>
      <c r="L63" s="2" t="s">
        <v>127</v>
      </c>
      <c r="M63" s="2" t="s">
        <v>90</v>
      </c>
      <c r="N63" s="2" t="s">
        <v>96</v>
      </c>
      <c r="O63" s="2" t="s">
        <v>99</v>
      </c>
      <c r="P63" s="2">
        <v>800</v>
      </c>
    </row>
    <row r="64" spans="1:16">
      <c r="A64" s="7">
        <v>63</v>
      </c>
      <c r="B64" s="7" t="s">
        <v>28</v>
      </c>
      <c r="C64" s="7">
        <v>3</v>
      </c>
      <c r="D64" s="7">
        <v>4</v>
      </c>
      <c r="E64" s="7">
        <v>63</v>
      </c>
      <c r="F64" s="7">
        <f t="shared" si="0"/>
        <v>6363</v>
      </c>
      <c r="G64" s="7">
        <f t="shared" si="1"/>
        <v>359</v>
      </c>
      <c r="H64" s="7">
        <f t="shared" si="2"/>
        <v>21554</v>
      </c>
      <c r="I64" s="8">
        <f t="shared" si="3"/>
        <v>40358</v>
      </c>
      <c r="J64" s="2">
        <v>2</v>
      </c>
      <c r="K64" s="4" t="s">
        <v>125</v>
      </c>
      <c r="L64" s="2" t="s">
        <v>127</v>
      </c>
      <c r="M64" s="2" t="s">
        <v>90</v>
      </c>
      <c r="N64" s="2" t="s">
        <v>96</v>
      </c>
      <c r="O64" s="2" t="s">
        <v>99</v>
      </c>
      <c r="P64" s="2">
        <v>1200</v>
      </c>
    </row>
    <row r="65" spans="1:16">
      <c r="A65" s="7">
        <v>64</v>
      </c>
      <c r="B65" s="7" t="s">
        <v>28</v>
      </c>
      <c r="C65" s="7">
        <v>3</v>
      </c>
      <c r="D65" s="7">
        <v>4</v>
      </c>
      <c r="E65" s="7">
        <v>64</v>
      </c>
      <c r="F65" s="7">
        <f t="shared" si="0"/>
        <v>6364</v>
      </c>
      <c r="G65" s="7">
        <f t="shared" si="1"/>
        <v>359</v>
      </c>
      <c r="H65" s="7">
        <f t="shared" si="2"/>
        <v>21555</v>
      </c>
      <c r="I65" s="8">
        <f t="shared" si="3"/>
        <v>40358</v>
      </c>
      <c r="J65" s="2">
        <v>2</v>
      </c>
      <c r="K65" s="4" t="s">
        <v>125</v>
      </c>
      <c r="L65" s="2" t="s">
        <v>127</v>
      </c>
      <c r="M65" s="2" t="s">
        <v>90</v>
      </c>
      <c r="N65" s="2" t="s">
        <v>96</v>
      </c>
      <c r="O65" s="2" t="s">
        <v>99</v>
      </c>
      <c r="P65" s="2">
        <v>650</v>
      </c>
    </row>
    <row r="66" spans="1:16">
      <c r="A66" s="7">
        <v>65</v>
      </c>
      <c r="B66" s="7" t="s">
        <v>28</v>
      </c>
      <c r="C66" s="7">
        <v>3</v>
      </c>
      <c r="D66" s="7" t="s">
        <v>27</v>
      </c>
      <c r="E66" s="7" t="s">
        <v>12</v>
      </c>
      <c r="F66" s="7">
        <f t="shared" si="0"/>
        <v>6365</v>
      </c>
      <c r="G66" s="7">
        <f t="shared" si="1"/>
        <v>359</v>
      </c>
      <c r="H66" s="7">
        <f t="shared" si="2"/>
        <v>21556</v>
      </c>
      <c r="I66" s="8">
        <f t="shared" si="3"/>
        <v>40358</v>
      </c>
      <c r="J66" s="2">
        <v>9</v>
      </c>
      <c r="K66" s="4" t="s">
        <v>100</v>
      </c>
      <c r="L66" s="2" t="s">
        <v>101</v>
      </c>
      <c r="M66" s="2" t="s">
        <v>90</v>
      </c>
      <c r="N66" s="2" t="s">
        <v>96</v>
      </c>
      <c r="O66" s="2" t="s">
        <v>99</v>
      </c>
      <c r="P66" s="7" t="s">
        <v>94</v>
      </c>
    </row>
    <row r="67" spans="1:16">
      <c r="A67" s="7">
        <v>66</v>
      </c>
      <c r="B67" s="7" t="s">
        <v>28</v>
      </c>
      <c r="C67" s="7">
        <v>3</v>
      </c>
      <c r="D67" s="7" t="s">
        <v>27</v>
      </c>
      <c r="E67" s="7" t="s">
        <v>13</v>
      </c>
      <c r="F67" s="7">
        <f t="shared" si="0"/>
        <v>6366</v>
      </c>
      <c r="G67" s="7">
        <f t="shared" si="1"/>
        <v>359</v>
      </c>
      <c r="H67" s="7">
        <f t="shared" si="2"/>
        <v>21557</v>
      </c>
      <c r="I67" s="8">
        <f t="shared" si="3"/>
        <v>40358</v>
      </c>
      <c r="J67" s="2">
        <v>10</v>
      </c>
      <c r="K67" s="4" t="s">
        <v>103</v>
      </c>
      <c r="L67" s="2" t="s">
        <v>101</v>
      </c>
      <c r="M67" s="2" t="s">
        <v>90</v>
      </c>
      <c r="N67" s="2" t="s">
        <v>96</v>
      </c>
      <c r="O67" s="2" t="s">
        <v>99</v>
      </c>
      <c r="P67" s="7" t="s">
        <v>94</v>
      </c>
    </row>
    <row r="68" spans="1:16">
      <c r="A68" s="7">
        <v>67</v>
      </c>
      <c r="B68" s="7" t="s">
        <v>28</v>
      </c>
      <c r="C68" s="7">
        <v>3</v>
      </c>
      <c r="D68" s="7" t="s">
        <v>27</v>
      </c>
      <c r="E68" s="7" t="s">
        <v>14</v>
      </c>
      <c r="F68" s="7">
        <f t="shared" ref="F68:F76" si="4">F67+1</f>
        <v>6367</v>
      </c>
      <c r="G68" s="7">
        <f t="shared" ref="G68:G76" si="5">G67</f>
        <v>359</v>
      </c>
      <c r="H68" s="7">
        <f t="shared" ref="H68:H76" si="6">H67+1</f>
        <v>21558</v>
      </c>
      <c r="I68" s="8">
        <f t="shared" ref="I68:I76" si="7">I67</f>
        <v>40358</v>
      </c>
      <c r="J68" s="2">
        <v>10</v>
      </c>
      <c r="K68" s="4" t="s">
        <v>104</v>
      </c>
      <c r="L68" s="2" t="s">
        <v>101</v>
      </c>
      <c r="M68" s="2" t="s">
        <v>90</v>
      </c>
      <c r="N68" s="2" t="s">
        <v>96</v>
      </c>
      <c r="O68" s="2" t="s">
        <v>99</v>
      </c>
      <c r="P68" s="7" t="s">
        <v>94</v>
      </c>
    </row>
    <row r="69" spans="1:16">
      <c r="A69" s="7">
        <v>68</v>
      </c>
      <c r="B69" s="7" t="s">
        <v>28</v>
      </c>
      <c r="C69" s="7">
        <v>3</v>
      </c>
      <c r="D69" s="7" t="s">
        <v>27</v>
      </c>
      <c r="E69" s="7" t="s">
        <v>15</v>
      </c>
      <c r="F69" s="7">
        <f t="shared" si="4"/>
        <v>6368</v>
      </c>
      <c r="G69" s="7">
        <f t="shared" si="5"/>
        <v>359</v>
      </c>
      <c r="H69" s="7">
        <f t="shared" si="6"/>
        <v>21559</v>
      </c>
      <c r="I69" s="8">
        <f t="shared" si="7"/>
        <v>40358</v>
      </c>
      <c r="J69" s="2">
        <v>10</v>
      </c>
      <c r="K69" s="4" t="s">
        <v>105</v>
      </c>
      <c r="L69" s="2" t="s">
        <v>101</v>
      </c>
      <c r="M69" s="2" t="s">
        <v>90</v>
      </c>
      <c r="N69" s="2" t="s">
        <v>96</v>
      </c>
      <c r="O69" s="2" t="s">
        <v>99</v>
      </c>
      <c r="P69" s="7" t="s">
        <v>94</v>
      </c>
    </row>
    <row r="70" spans="1:16">
      <c r="A70" s="7">
        <v>69</v>
      </c>
      <c r="B70" s="7" t="s">
        <v>28</v>
      </c>
      <c r="C70" s="7">
        <v>3</v>
      </c>
      <c r="D70" s="7" t="s">
        <v>27</v>
      </c>
      <c r="E70" s="7" t="s">
        <v>16</v>
      </c>
      <c r="F70" s="7">
        <f t="shared" si="4"/>
        <v>6369</v>
      </c>
      <c r="G70" s="7">
        <f t="shared" si="5"/>
        <v>359</v>
      </c>
      <c r="H70" s="7">
        <f t="shared" si="6"/>
        <v>21560</v>
      </c>
      <c r="I70" s="8">
        <f t="shared" si="7"/>
        <v>40358</v>
      </c>
      <c r="J70" s="2">
        <v>10</v>
      </c>
      <c r="K70" s="4" t="s">
        <v>106</v>
      </c>
      <c r="L70" s="2" t="s">
        <v>101</v>
      </c>
      <c r="M70" s="2" t="s">
        <v>90</v>
      </c>
      <c r="N70" s="2" t="s">
        <v>96</v>
      </c>
      <c r="O70" s="2" t="s">
        <v>99</v>
      </c>
      <c r="P70" s="7" t="s">
        <v>94</v>
      </c>
    </row>
    <row r="71" spans="1:16">
      <c r="A71" s="7">
        <v>70</v>
      </c>
      <c r="B71" s="7" t="s">
        <v>28</v>
      </c>
      <c r="C71" s="7">
        <v>3</v>
      </c>
      <c r="D71" s="7" t="s">
        <v>27</v>
      </c>
      <c r="E71" s="7" t="s">
        <v>17</v>
      </c>
      <c r="F71" s="7">
        <f t="shared" si="4"/>
        <v>6370</v>
      </c>
      <c r="G71" s="7">
        <f t="shared" si="5"/>
        <v>359</v>
      </c>
      <c r="H71" s="7">
        <f t="shared" si="6"/>
        <v>21561</v>
      </c>
      <c r="I71" s="8">
        <f t="shared" si="7"/>
        <v>40358</v>
      </c>
      <c r="J71" s="2">
        <v>9</v>
      </c>
      <c r="K71" s="4" t="s">
        <v>122</v>
      </c>
      <c r="L71" s="2" t="s">
        <v>101</v>
      </c>
      <c r="M71" s="2" t="s">
        <v>90</v>
      </c>
      <c r="N71" s="2" t="s">
        <v>96</v>
      </c>
      <c r="O71" s="2" t="s">
        <v>99</v>
      </c>
      <c r="P71" s="7" t="s">
        <v>94</v>
      </c>
    </row>
    <row r="72" spans="1:16">
      <c r="A72" s="7">
        <v>71</v>
      </c>
      <c r="B72" s="7" t="s">
        <v>28</v>
      </c>
      <c r="C72" s="7">
        <v>3</v>
      </c>
      <c r="D72" s="7" t="s">
        <v>27</v>
      </c>
      <c r="E72" s="7" t="s">
        <v>18</v>
      </c>
      <c r="F72" s="7">
        <f t="shared" si="4"/>
        <v>6371</v>
      </c>
      <c r="G72" s="7">
        <f t="shared" si="5"/>
        <v>359</v>
      </c>
      <c r="H72" s="7">
        <f t="shared" si="6"/>
        <v>21562</v>
      </c>
      <c r="I72" s="8">
        <f t="shared" si="7"/>
        <v>40358</v>
      </c>
      <c r="J72" s="2">
        <v>9</v>
      </c>
      <c r="K72" s="4" t="s">
        <v>122</v>
      </c>
      <c r="L72" s="2" t="s">
        <v>101</v>
      </c>
      <c r="M72" s="2" t="s">
        <v>90</v>
      </c>
      <c r="N72" s="2" t="s">
        <v>96</v>
      </c>
      <c r="O72" s="2" t="s">
        <v>99</v>
      </c>
      <c r="P72" s="7" t="s">
        <v>94</v>
      </c>
    </row>
    <row r="73" spans="1:16">
      <c r="A73" s="7">
        <v>72</v>
      </c>
      <c r="B73" s="7" t="s">
        <v>28</v>
      </c>
      <c r="C73" s="7">
        <v>3</v>
      </c>
      <c r="D73" s="7" t="s">
        <v>27</v>
      </c>
      <c r="E73" s="7" t="s">
        <v>19</v>
      </c>
      <c r="F73" s="7">
        <f t="shared" si="4"/>
        <v>6372</v>
      </c>
      <c r="G73" s="7">
        <f t="shared" si="5"/>
        <v>359</v>
      </c>
      <c r="H73" s="7">
        <f t="shared" si="6"/>
        <v>21563</v>
      </c>
      <c r="I73" s="8">
        <f t="shared" si="7"/>
        <v>40358</v>
      </c>
      <c r="J73" s="2">
        <v>9</v>
      </c>
      <c r="K73" s="4" t="s">
        <v>130</v>
      </c>
      <c r="L73" s="2" t="s">
        <v>101</v>
      </c>
      <c r="M73" s="2" t="s">
        <v>90</v>
      </c>
      <c r="N73" s="2" t="s">
        <v>96</v>
      </c>
      <c r="O73" s="2" t="s">
        <v>99</v>
      </c>
      <c r="P73" s="7" t="s">
        <v>94</v>
      </c>
    </row>
    <row r="74" spans="1:16">
      <c r="A74" s="7">
        <v>73</v>
      </c>
      <c r="B74" s="7" t="s">
        <v>28</v>
      </c>
      <c r="C74" s="7">
        <v>3</v>
      </c>
      <c r="D74" s="7" t="s">
        <v>27</v>
      </c>
      <c r="E74" s="7" t="s">
        <v>20</v>
      </c>
      <c r="F74" s="7">
        <f t="shared" si="4"/>
        <v>6373</v>
      </c>
      <c r="G74" s="7">
        <f t="shared" si="5"/>
        <v>359</v>
      </c>
      <c r="H74" s="7">
        <f t="shared" si="6"/>
        <v>21564</v>
      </c>
      <c r="I74" s="8">
        <f t="shared" si="7"/>
        <v>40358</v>
      </c>
      <c r="J74" s="2">
        <v>9</v>
      </c>
      <c r="K74" s="4" t="s">
        <v>130</v>
      </c>
      <c r="L74" s="2" t="s">
        <v>101</v>
      </c>
      <c r="M74" s="2" t="s">
        <v>90</v>
      </c>
      <c r="N74" s="2" t="s">
        <v>96</v>
      </c>
      <c r="O74" s="2" t="s">
        <v>99</v>
      </c>
      <c r="P74" s="7" t="s">
        <v>94</v>
      </c>
    </row>
    <row r="75" spans="1:16">
      <c r="A75" s="7">
        <v>74</v>
      </c>
      <c r="B75" s="7" t="s">
        <v>28</v>
      </c>
      <c r="C75" s="7">
        <v>3</v>
      </c>
      <c r="D75" s="7" t="s">
        <v>27</v>
      </c>
      <c r="E75" s="7" t="s">
        <v>21</v>
      </c>
      <c r="F75" s="7">
        <f t="shared" si="4"/>
        <v>6374</v>
      </c>
      <c r="G75" s="7">
        <f t="shared" si="5"/>
        <v>359</v>
      </c>
      <c r="H75" s="7">
        <f t="shared" si="6"/>
        <v>21565</v>
      </c>
      <c r="I75" s="8">
        <f t="shared" si="7"/>
        <v>40358</v>
      </c>
      <c r="J75" s="2">
        <v>9</v>
      </c>
      <c r="K75" s="4" t="s">
        <v>124</v>
      </c>
      <c r="L75" s="2" t="s">
        <v>101</v>
      </c>
      <c r="M75" s="2" t="s">
        <v>90</v>
      </c>
      <c r="N75" s="2" t="s">
        <v>96</v>
      </c>
      <c r="O75" s="2" t="s">
        <v>99</v>
      </c>
      <c r="P75" s="7" t="s">
        <v>94</v>
      </c>
    </row>
    <row r="76" spans="1:16">
      <c r="A76" s="7">
        <v>75</v>
      </c>
      <c r="B76" s="7" t="s">
        <v>28</v>
      </c>
      <c r="C76" s="7">
        <v>3</v>
      </c>
      <c r="D76" s="7" t="s">
        <v>27</v>
      </c>
      <c r="E76" s="7" t="s">
        <v>22</v>
      </c>
      <c r="F76" s="7">
        <f t="shared" si="4"/>
        <v>6375</v>
      </c>
      <c r="G76" s="7">
        <f t="shared" si="5"/>
        <v>359</v>
      </c>
      <c r="H76" s="7">
        <f t="shared" si="6"/>
        <v>21566</v>
      </c>
      <c r="I76" s="8">
        <f t="shared" si="7"/>
        <v>40358</v>
      </c>
      <c r="J76" s="2">
        <v>9</v>
      </c>
      <c r="K76" s="4" t="s">
        <v>100</v>
      </c>
      <c r="L76" s="2" t="s">
        <v>101</v>
      </c>
      <c r="M76" s="2" t="s">
        <v>90</v>
      </c>
      <c r="N76" s="2" t="s">
        <v>96</v>
      </c>
      <c r="O76" s="2" t="s">
        <v>99</v>
      </c>
      <c r="P76" s="7" t="s">
        <v>94</v>
      </c>
    </row>
    <row r="79" spans="1:16" ht="15" customHeight="1"/>
    <row r="84" spans="11:11">
      <c r="K84" s="11"/>
    </row>
  </sheetData>
  <mergeCells count="2">
    <mergeCell ref="R18:Y27"/>
    <mergeCell ref="R17:Y17"/>
  </mergeCells>
  <dataValidations count="20">
    <dataValidation type="whole" allowBlank="1" showInputMessage="1" showErrorMessage="1" errorTitle="Incorrect Value" error="Please verify the data and record the correct value." promptTitle="High Temperature" prompt="Please record the highest temperature in degrees F during the sampling event.  You can query the information on FAWN." sqref="R13">
      <formula1>0</formula1>
      <formula2>110</formula2>
    </dataValidation>
    <dataValidation type="whole" allowBlank="1" showInputMessage="1" showErrorMessage="1" errorTitle="Incorrect Data" error="Verify the data and record the correct value." promptTitle="Low Temperature" prompt="Please record the lowest temperature in degrees F during the sampling event.  You can query the data on FAWN." sqref="S13">
      <formula1>0</formula1>
      <formula2>105</formula2>
    </dataValidation>
    <dataValidation type="list" allowBlank="1" showInputMessage="1" showErrorMessage="1" errorTitle="Choose One" error="You must choose one!" promptTitle="Weather" prompt="Please select from the list that best describes the sampling event." sqref="T13">
      <formula1>"Sunny,Partly Cloudy,Cloudy"</formula1>
    </dataValidation>
    <dataValidation type="list" allowBlank="1" showInputMessage="1" showErrorMessage="1" errorTitle="Choose One" error="You must choose one." promptTitle="Wind Direction" prompt="Please choose the direction in which the wind is coming from.  You can verify this on FAWN." sqref="U13">
      <formula1>"N,NE,E,SE,S,SW,W,NW"</formula1>
    </dataValidation>
    <dataValidation type="whole" allowBlank="1" showInputMessage="1" showErrorMessage="1" errorTitle="Incorrect Value" error="Verify the data on FAWN and record the correct value." promptTitle="Wind Speed" prompt="Please list the average wind speed in mph for the sampling event.  This can be verified on FAWN." sqref="V13">
      <formula1>0</formula1>
      <formula2>60</formula2>
    </dataValidation>
    <dataValidation type="decimal" allowBlank="1" showInputMessage="1" showErrorMessage="1" errorTitle="Incorrect Value" error="Verify the data and make sure it's less than 2, but greater than 1." promptTitle="pH Test" prompt="Record the pH Test result here from the data sheet.  It must be less than 2." sqref="Y2">
      <formula1>1</formula1>
      <formula2>1.99</formula2>
    </dataValidation>
    <dataValidation type="whole" allowBlank="1" showInputMessage="1" showErrorMessage="1" errorTitle="Incorrect Value" error="Choose a plot from the Project; the value you entered is incorrect." promptTitle="Record Plot Number" prompt="Record the plot location of the sample duplicates." sqref="W2:W6">
      <formula1>1</formula1>
      <formula2>64</formula2>
    </dataValidation>
    <dataValidation type="decimal" allowBlank="1" showInputMessage="1" showErrorMessage="1" errorTitle="Incorrect Value" error="Verify your data and record the correct value." promptTitle="Rainfall/Irrigation" prompt="Record the individual irrigation events and rainfall amounts in inches." sqref="S2:T7">
      <formula1>0</formula1>
      <formula2>5</formula2>
    </dataValidation>
    <dataValidation allowBlank="1" showInputMessage="1" showErrorMessage="1" promptTitle="Enter the Date" prompt="Enter the date of the rain or irrigation event." sqref="R2:R7"/>
    <dataValidation type="whole" allowBlank="1" showInputMessage="1" showErrorMessage="1" errorTitle="Hello, Pay Attention!" error="You must select a number between 1 and 12!" promptTitle="Hour" prompt="Record the Hour in this cell." sqref="J2:J76">
      <formula1>1</formula1>
      <formula2>12</formula2>
    </dataValidation>
    <dataValidation allowBlank="1" showInputMessage="1" showErrorMessage="1" errorTitle="Do it again!" error="You must enter the minutes after the hour!" promptTitle="Minutes" prompt="Record the Minutes after the Hour." sqref="K2:K76"/>
    <dataValidation type="whole" allowBlank="1" showInputMessage="1" showErrorMessage="1" errorTitle="Inaccurate Volume" error="Please reenter the correct volume, or get help from Basil." promptTitle="Leachate Volume" prompt="Enter the Leachate Volume in mL." sqref="P2:P65">
      <formula1>0</formula1>
      <formula2>25000</formula2>
    </dataValidation>
    <dataValidation type="list" allowBlank="1" showInputMessage="1" showErrorMessage="1" errorTitle="Do it again!" error="It has to be AM or PM, and make sure your Caps Lock is on." promptTitle="AM or PM" prompt="You must select AM or PM!" sqref="L2:L76">
      <formula1>"AM,PM"</formula1>
    </dataValidation>
    <dataValidation type="list" allowBlank="1" showInputMessage="1" showErrorMessage="1" errorTitle="Yes or No" error="It has to be a &quot;YES&quot; or &quot;NO&quot;.  Also, make sure your Caps Lock is on." promptTitle="Preserve with Wet Ice" prompt="After acidifying the sample, did you place it on wet ice?" sqref="N2:N76">
      <formula1>"YES,NO"</formula1>
    </dataValidation>
    <dataValidation allowBlank="1" showInputMessage="1" showErrorMessage="1" promptTitle="Notes" prompt="Please type in any additional field notes in this space; do not worry about formatting the cell." sqref="K84"/>
    <dataValidation allowBlank="1" showInputMessage="1" showErrorMessage="1" promptTitle="ARL Set No." prompt="Enter the number without the &quot;c&quot;." sqref="G2"/>
    <dataValidation allowBlank="1" showInputMessage="1" showErrorMessage="1" promptTitle="ARL Lab No." prompt="Type the number without the &quot;c&quot;." sqref="H2"/>
    <dataValidation type="list" showInputMessage="1" showErrorMessage="1" errorTitle="Analyte" error="You're collected samples to test for NOx-N or OrthoP." promptTitle="Analyte" prompt="Select the analyte from the list." sqref="AA2">
      <formula1>"NOx-N,Ortho-PO4"</formula1>
    </dataValidation>
    <dataValidation type="list" allowBlank="1" showInputMessage="1" showErrorMessage="1" errorTitle="Yes or No" error="Please choose &quot;YES&quot; or &quot;NO&quot;.  Also, make sure your Caps Lock is on." promptTitle="Sample Collection" prompt="Were you able to collect a sample?" sqref="O2:O76">
      <formula1>"NOx-N, Ortho P, NH4-N"</formula1>
    </dataValidation>
    <dataValidation type="list" allowBlank="1" showInputMessage="1" showErrorMessage="1" errorTitle="Do it again!" error="You either acidified with H2SO4 to lower pH or you didn't.  Which one?  Also, make sure your Caps Lock is on." promptTitle="Preservation" prompt="Did you acidify with H2SO4 to lower the pH?" sqref="M2:M76">
      <formula1>"H2SO4, Filter"</formula1>
    </dataValidation>
  </dataValidations>
  <pageMargins left="0.7" right="0.7" top="0.75" bottom="0.75" header="0.3" footer="0.3"/>
  <pageSetup orientation="landscape" r:id="rId1"/>
  <ignoredErrors>
    <ignoredError sqref="G3:G76 H3:H78 H87" formula="1"/>
  </ignoredErrors>
  <tableParts count="5">
    <tablePart r:id="rId2"/>
    <tablePart r:id="rId3"/>
    <tablePart r:id="rId4"/>
    <tablePart r:id="rId5"/>
    <tablePart r:id="rId6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:AB53"/>
  <sheetViews>
    <sheetView view="pageLayout" zoomScaleNormal="100" workbookViewId="0">
      <selection activeCell="K1" sqref="K1"/>
    </sheetView>
  </sheetViews>
  <sheetFormatPr defaultRowHeight="12.75"/>
  <cols>
    <col min="1" max="1" width="3.5703125" style="1" bestFit="1" customWidth="1"/>
    <col min="2" max="2" width="8.140625" style="1" bestFit="1" customWidth="1"/>
    <col min="3" max="3" width="6.5703125" style="1" bestFit="1" customWidth="1"/>
    <col min="4" max="4" width="3.85546875" style="1" bestFit="1" customWidth="1"/>
    <col min="5" max="5" width="7" style="1" bestFit="1" customWidth="1"/>
    <col min="6" max="6" width="6.5703125" style="1" customWidth="1"/>
    <col min="7" max="7" width="6.140625" style="1" customWidth="1"/>
    <col min="8" max="8" width="6.85546875" style="1" bestFit="1" customWidth="1"/>
    <col min="9" max="9" width="7.42578125" style="1" bestFit="1" customWidth="1"/>
    <col min="10" max="10" width="9" style="1" bestFit="1" customWidth="1"/>
    <col min="11" max="11" width="8.28515625" style="1" bestFit="1" customWidth="1"/>
    <col min="12" max="12" width="8.7109375" style="1" bestFit="1" customWidth="1"/>
    <col min="13" max="13" width="9" style="1" bestFit="1" customWidth="1"/>
    <col min="14" max="14" width="9.140625" style="1" customWidth="1"/>
    <col min="15" max="15" width="3.5703125" style="1" bestFit="1" customWidth="1"/>
    <col min="16" max="16" width="8.140625" style="1" bestFit="1" customWidth="1"/>
    <col min="17" max="17" width="6.5703125" style="1" bestFit="1" customWidth="1"/>
    <col min="18" max="18" width="3.85546875" style="1" bestFit="1" customWidth="1"/>
    <col min="19" max="19" width="7" style="1" bestFit="1" customWidth="1"/>
    <col min="20" max="20" width="6.5703125" style="1" customWidth="1"/>
    <col min="21" max="21" width="6.140625" style="1" customWidth="1"/>
    <col min="22" max="22" width="6.85546875" style="1" bestFit="1" customWidth="1"/>
    <col min="23" max="23" width="7.42578125" style="1" bestFit="1" customWidth="1"/>
    <col min="24" max="24" width="9" style="1" bestFit="1" customWidth="1"/>
    <col min="25" max="25" width="8.28515625" style="1" bestFit="1" customWidth="1"/>
    <col min="26" max="26" width="8.7109375" style="1" bestFit="1" customWidth="1"/>
    <col min="27" max="27" width="9" style="1" bestFit="1" customWidth="1"/>
    <col min="28" max="28" width="9.140625" style="1" customWidth="1"/>
    <col min="29" max="16384" width="9.140625" style="1"/>
  </cols>
  <sheetData>
    <row r="1" spans="1:28" ht="38.25">
      <c r="A1" s="22" t="s">
        <v>10</v>
      </c>
      <c r="B1" s="22" t="s">
        <v>0</v>
      </c>
      <c r="C1" s="22" t="s">
        <v>1</v>
      </c>
      <c r="D1" s="22" t="s">
        <v>2</v>
      </c>
      <c r="E1" s="22" t="s">
        <v>29</v>
      </c>
      <c r="F1" s="22" t="s">
        <v>3</v>
      </c>
      <c r="G1" s="22" t="s">
        <v>4</v>
      </c>
      <c r="H1" s="22" t="s">
        <v>5</v>
      </c>
      <c r="I1" s="22" t="s">
        <v>6</v>
      </c>
      <c r="J1" s="22" t="s">
        <v>7</v>
      </c>
      <c r="K1" s="22" t="s">
        <v>98</v>
      </c>
      <c r="L1" s="22" t="s">
        <v>11</v>
      </c>
      <c r="M1" s="22" t="s">
        <v>26</v>
      </c>
      <c r="N1" s="22" t="s">
        <v>9</v>
      </c>
      <c r="O1" s="22" t="s">
        <v>10</v>
      </c>
      <c r="P1" s="22" t="s">
        <v>0</v>
      </c>
      <c r="Q1" s="22" t="s">
        <v>1</v>
      </c>
      <c r="R1" s="22" t="s">
        <v>2</v>
      </c>
      <c r="S1" s="22" t="s">
        <v>29</v>
      </c>
      <c r="T1" s="22" t="s">
        <v>3</v>
      </c>
      <c r="U1" s="22" t="s">
        <v>4</v>
      </c>
      <c r="V1" s="22" t="s">
        <v>5</v>
      </c>
      <c r="W1" s="22" t="s">
        <v>6</v>
      </c>
      <c r="X1" s="22" t="s">
        <v>7</v>
      </c>
      <c r="Y1" s="22" t="str">
        <f>K1</f>
        <v>Preserve Method</v>
      </c>
      <c r="Z1" s="22" t="s">
        <v>11</v>
      </c>
      <c r="AA1" s="22" t="s">
        <v>26</v>
      </c>
      <c r="AB1" s="22" t="s">
        <v>9</v>
      </c>
    </row>
    <row r="2" spans="1:28">
      <c r="A2" s="38">
        <f>FieldWorksheet!A2</f>
        <v>1</v>
      </c>
      <c r="B2" s="38" t="str">
        <f>FieldWorksheet!B2</f>
        <v>Citra, FL</v>
      </c>
      <c r="C2" s="38">
        <f>FieldWorksheet!C2</f>
        <v>3</v>
      </c>
      <c r="D2" s="38">
        <f>FieldWorksheet!D2</f>
        <v>1</v>
      </c>
      <c r="E2" s="38">
        <f>Table1[[#This Row],[Field ID (Plot)]]</f>
        <v>1</v>
      </c>
      <c r="F2" s="38">
        <f>FieldWorksheet!F2</f>
        <v>6301</v>
      </c>
      <c r="G2" s="38" t="str">
        <f>CONCATENATE("c",FieldWorksheet!G2)</f>
        <v>c359</v>
      </c>
      <c r="H2" s="38" t="str">
        <f>CONCATENATE("c",FieldWorksheet!H2)</f>
        <v>c21492</v>
      </c>
      <c r="I2" s="17">
        <f>FieldWorksheet!I2</f>
        <v>40358</v>
      </c>
      <c r="J2" s="38" t="str">
        <f>CONCATENATE(FieldWorksheet!J2,":",FieldWorksheet!K2,FieldWorksheet!L2)</f>
        <v>9:55AM</v>
      </c>
      <c r="K2" s="39" t="str">
        <f>Table1[[#This Row],[Preservation Method]]</f>
        <v>H2SO4</v>
      </c>
      <c r="L2" s="39" t="s">
        <v>96</v>
      </c>
      <c r="M2" s="39" t="str">
        <f>Table1[[#This Row],[Sample Collection]]</f>
        <v>NOx-N</v>
      </c>
      <c r="N2" s="38"/>
      <c r="O2" s="38">
        <f>FieldWorksheet!A54</f>
        <v>53</v>
      </c>
      <c r="P2" s="38" t="str">
        <f>FieldWorksheet!B54</f>
        <v>Citra, FL</v>
      </c>
      <c r="Q2" s="38">
        <f>FieldWorksheet!C54</f>
        <v>3</v>
      </c>
      <c r="R2" s="38">
        <f>FieldWorksheet!D54</f>
        <v>4</v>
      </c>
      <c r="S2" s="38">
        <f>FieldWorksheet!E54</f>
        <v>53</v>
      </c>
      <c r="T2" s="38">
        <f>FieldWorksheet!F54</f>
        <v>6353</v>
      </c>
      <c r="U2" s="38" t="str">
        <f>CONCATENATE("c",FieldWorksheet!G54)</f>
        <v>c359</v>
      </c>
      <c r="V2" s="38" t="str">
        <f>CONCATENATE("c",FieldWorksheet!H54)</f>
        <v>c21544</v>
      </c>
      <c r="W2" s="17">
        <f>FieldWorksheet!I54</f>
        <v>40358</v>
      </c>
      <c r="X2" s="38" t="str">
        <f>CONCATENATE(FieldWorksheet!J54,":",FieldWorksheet!K54,FieldWorksheet!L54)</f>
        <v>2:35PM</v>
      </c>
      <c r="Y2" s="39" t="str">
        <f>FieldWorksheet!M54</f>
        <v>H2SO4</v>
      </c>
      <c r="Z2" s="39" t="s">
        <v>96</v>
      </c>
      <c r="AA2" s="39" t="str">
        <f>FieldWorksheet!O54</f>
        <v>NOx-N</v>
      </c>
      <c r="AB2" s="38"/>
    </row>
    <row r="3" spans="1:28">
      <c r="A3" s="23">
        <f>FieldWorksheet!A3</f>
        <v>2</v>
      </c>
      <c r="B3" s="23" t="str">
        <f>FieldWorksheet!B3</f>
        <v>Citra, FL</v>
      </c>
      <c r="C3" s="23">
        <f>FieldWorksheet!C3</f>
        <v>3</v>
      </c>
      <c r="D3" s="23">
        <f>FieldWorksheet!D3</f>
        <v>1</v>
      </c>
      <c r="E3" s="23">
        <f>Table1[[#This Row],[Field ID (Plot)]]</f>
        <v>2</v>
      </c>
      <c r="F3" s="23">
        <f>FieldWorksheet!F3</f>
        <v>6302</v>
      </c>
      <c r="G3" s="23" t="str">
        <f>CONCATENATE("c",FieldWorksheet!G3)</f>
        <v>c359</v>
      </c>
      <c r="H3" s="23" t="str">
        <f>CONCATENATE("c",FieldWorksheet!H3)</f>
        <v>c21493</v>
      </c>
      <c r="I3" s="24">
        <f>FieldWorksheet!I3</f>
        <v>40358</v>
      </c>
      <c r="J3" s="23" t="str">
        <f>CONCATENATE(FieldWorksheet!J3,":",FieldWorksheet!K3,FieldWorksheet!L3)</f>
        <v>10:08AM</v>
      </c>
      <c r="K3" s="23" t="str">
        <f>Table1[[#This Row],[Preservation Method]]</f>
        <v>H2SO4</v>
      </c>
      <c r="L3" s="23" t="s">
        <v>96</v>
      </c>
      <c r="M3" s="23" t="str">
        <f>Table1[[#This Row],[Sample Collection]]</f>
        <v>NOx-N</v>
      </c>
      <c r="N3" s="23"/>
      <c r="O3" s="23">
        <f>FieldWorksheet!A55</f>
        <v>54</v>
      </c>
      <c r="P3" s="23" t="str">
        <f>FieldWorksheet!B55</f>
        <v>Citra, FL</v>
      </c>
      <c r="Q3" s="23">
        <f>FieldWorksheet!C55</f>
        <v>3</v>
      </c>
      <c r="R3" s="23">
        <f>FieldWorksheet!D55</f>
        <v>4</v>
      </c>
      <c r="S3" s="23">
        <f>FieldWorksheet!E55</f>
        <v>54</v>
      </c>
      <c r="T3" s="23">
        <f>FieldWorksheet!F55</f>
        <v>6354</v>
      </c>
      <c r="U3" s="23" t="str">
        <f>CONCATENATE("c",FieldWorksheet!G55)</f>
        <v>c359</v>
      </c>
      <c r="V3" s="23" t="str">
        <f>CONCATENATE("c",FieldWorksheet!H55)</f>
        <v>c21545</v>
      </c>
      <c r="W3" s="24">
        <f>FieldWorksheet!I55</f>
        <v>40358</v>
      </c>
      <c r="X3" s="23" t="str">
        <f>CONCATENATE(FieldWorksheet!J55,":",FieldWorksheet!K55,FieldWorksheet!L55)</f>
        <v>2:36PM</v>
      </c>
      <c r="Y3" s="23" t="str">
        <f>FieldWorksheet!M55</f>
        <v>H2SO4</v>
      </c>
      <c r="Z3" s="23" t="s">
        <v>96</v>
      </c>
      <c r="AA3" s="23" t="str">
        <f>FieldWorksheet!O55</f>
        <v>NOx-N</v>
      </c>
      <c r="AB3" s="23"/>
    </row>
    <row r="4" spans="1:28">
      <c r="A4" s="38">
        <f>FieldWorksheet!A4</f>
        <v>3</v>
      </c>
      <c r="B4" s="38" t="str">
        <f>FieldWorksheet!B4</f>
        <v>Citra, FL</v>
      </c>
      <c r="C4" s="38">
        <f>FieldWorksheet!C4</f>
        <v>3</v>
      </c>
      <c r="D4" s="38">
        <f>FieldWorksheet!D4</f>
        <v>1</v>
      </c>
      <c r="E4" s="38">
        <f>Table1[[#This Row],[Field ID (Plot)]]</f>
        <v>3</v>
      </c>
      <c r="F4" s="38">
        <f>FieldWorksheet!F4</f>
        <v>6303</v>
      </c>
      <c r="G4" s="38" t="str">
        <f>CONCATENATE("c",FieldWorksheet!G4)</f>
        <v>c359</v>
      </c>
      <c r="H4" s="38" t="str">
        <f>CONCATENATE("c",FieldWorksheet!H4)</f>
        <v>c21494</v>
      </c>
      <c r="I4" s="17">
        <f>FieldWorksheet!I4</f>
        <v>40358</v>
      </c>
      <c r="J4" s="38" t="str">
        <f>CONCATENATE(FieldWorksheet!J4,":",FieldWorksheet!K4,FieldWorksheet!L4)</f>
        <v>10:12AM</v>
      </c>
      <c r="K4" s="42" t="str">
        <f>Table1[[#This Row],[Preservation Method]]</f>
        <v>H2SO4</v>
      </c>
      <c r="L4" s="39" t="s">
        <v>96</v>
      </c>
      <c r="M4" s="42" t="str">
        <f>Table1[[#This Row],[Sample Collection]]</f>
        <v>NOx-N</v>
      </c>
      <c r="N4" s="38"/>
      <c r="O4" s="38">
        <f>FieldWorksheet!A56</f>
        <v>55</v>
      </c>
      <c r="P4" s="38" t="str">
        <f>FieldWorksheet!B56</f>
        <v>Citra, FL</v>
      </c>
      <c r="Q4" s="38">
        <f>FieldWorksheet!C56</f>
        <v>3</v>
      </c>
      <c r="R4" s="38">
        <f>FieldWorksheet!D56</f>
        <v>4</v>
      </c>
      <c r="S4" s="38">
        <f>FieldWorksheet!E56</f>
        <v>55</v>
      </c>
      <c r="T4" s="38">
        <f>FieldWorksheet!F56</f>
        <v>6355</v>
      </c>
      <c r="U4" s="38" t="str">
        <f>CONCATENATE("c",FieldWorksheet!G56)</f>
        <v>c359</v>
      </c>
      <c r="V4" s="38" t="str">
        <f>CONCATENATE("c",FieldWorksheet!H56)</f>
        <v>c21546</v>
      </c>
      <c r="W4" s="17">
        <f>FieldWorksheet!I56</f>
        <v>40358</v>
      </c>
      <c r="X4" s="38" t="str">
        <f>CONCATENATE(FieldWorksheet!J56,":",FieldWorksheet!K56,FieldWorksheet!L56)</f>
        <v>2:39PM</v>
      </c>
      <c r="Y4" s="42" t="str">
        <f>FieldWorksheet!M56</f>
        <v>H2SO4</v>
      </c>
      <c r="Z4" s="39" t="s">
        <v>96</v>
      </c>
      <c r="AA4" s="42" t="str">
        <f>FieldWorksheet!O56</f>
        <v>NOx-N</v>
      </c>
      <c r="AB4" s="38"/>
    </row>
    <row r="5" spans="1:28">
      <c r="A5" s="23">
        <f>FieldWorksheet!A5</f>
        <v>4</v>
      </c>
      <c r="B5" s="23" t="str">
        <f>FieldWorksheet!B5</f>
        <v>Citra, FL</v>
      </c>
      <c r="C5" s="23">
        <f>FieldWorksheet!C5</f>
        <v>3</v>
      </c>
      <c r="D5" s="23">
        <f>FieldWorksheet!D5</f>
        <v>1</v>
      </c>
      <c r="E5" s="23">
        <f>Table1[[#This Row],[Field ID (Plot)]]</f>
        <v>4</v>
      </c>
      <c r="F5" s="23">
        <f>FieldWorksheet!F5</f>
        <v>6304</v>
      </c>
      <c r="G5" s="23" t="str">
        <f>CONCATENATE("c",FieldWorksheet!G5)</f>
        <v>c359</v>
      </c>
      <c r="H5" s="23" t="str">
        <f>CONCATENATE("c",FieldWorksheet!H5)</f>
        <v>c21495</v>
      </c>
      <c r="I5" s="24">
        <f>FieldWorksheet!I5</f>
        <v>40358</v>
      </c>
      <c r="J5" s="23" t="str">
        <f>CONCATENATE(FieldWorksheet!J5,":",FieldWorksheet!K5,FieldWorksheet!L5)</f>
        <v>10:15AM</v>
      </c>
      <c r="K5" s="23" t="str">
        <f>Table1[[#This Row],[Preservation Method]]</f>
        <v>H2SO4</v>
      </c>
      <c r="L5" s="23" t="s">
        <v>96</v>
      </c>
      <c r="M5" s="23" t="str">
        <f>Table1[[#This Row],[Sample Collection]]</f>
        <v>NOx-N</v>
      </c>
      <c r="N5" s="23"/>
      <c r="O5" s="23">
        <f>FieldWorksheet!A57</f>
        <v>56</v>
      </c>
      <c r="P5" s="23" t="str">
        <f>FieldWorksheet!B57</f>
        <v>Citra, FL</v>
      </c>
      <c r="Q5" s="23">
        <f>FieldWorksheet!C57</f>
        <v>3</v>
      </c>
      <c r="R5" s="23">
        <f>FieldWorksheet!D57</f>
        <v>4</v>
      </c>
      <c r="S5" s="23">
        <f>FieldWorksheet!E57</f>
        <v>56</v>
      </c>
      <c r="T5" s="23">
        <f>FieldWorksheet!F57</f>
        <v>6356</v>
      </c>
      <c r="U5" s="23" t="str">
        <f>CONCATENATE("c",FieldWorksheet!G57)</f>
        <v>c359</v>
      </c>
      <c r="V5" s="23" t="str">
        <f>CONCATENATE("c",FieldWorksheet!H57)</f>
        <v>c21547</v>
      </c>
      <c r="W5" s="24">
        <f>FieldWorksheet!I57</f>
        <v>40358</v>
      </c>
      <c r="X5" s="23" t="str">
        <f>CONCATENATE(FieldWorksheet!J57,":",FieldWorksheet!K57,FieldWorksheet!L57)</f>
        <v>2:42PM</v>
      </c>
      <c r="Y5" s="23" t="str">
        <f>FieldWorksheet!M57</f>
        <v>H2SO4</v>
      </c>
      <c r="Z5" s="23" t="s">
        <v>96</v>
      </c>
      <c r="AA5" s="23" t="str">
        <f>FieldWorksheet!O57</f>
        <v>NOx-N</v>
      </c>
      <c r="AB5" s="23"/>
    </row>
    <row r="6" spans="1:28">
      <c r="A6" s="38">
        <f>FieldWorksheet!A6</f>
        <v>5</v>
      </c>
      <c r="B6" s="38" t="str">
        <f>FieldWorksheet!B6</f>
        <v>Citra, FL</v>
      </c>
      <c r="C6" s="38">
        <f>FieldWorksheet!C6</f>
        <v>3</v>
      </c>
      <c r="D6" s="38">
        <f>FieldWorksheet!D6</f>
        <v>1</v>
      </c>
      <c r="E6" s="38">
        <f>Table1[[#This Row],[Field ID (Plot)]]</f>
        <v>5</v>
      </c>
      <c r="F6" s="38">
        <f>FieldWorksheet!F6</f>
        <v>6305</v>
      </c>
      <c r="G6" s="38" t="str">
        <f>CONCATENATE("c",FieldWorksheet!G6)</f>
        <v>c359</v>
      </c>
      <c r="H6" s="38" t="str">
        <f>CONCATENATE("c",FieldWorksheet!H6)</f>
        <v>c21496</v>
      </c>
      <c r="I6" s="17">
        <f>FieldWorksheet!I6</f>
        <v>40358</v>
      </c>
      <c r="J6" s="38" t="str">
        <f>CONCATENATE(FieldWorksheet!J6,":",FieldWorksheet!K6,FieldWorksheet!L6)</f>
        <v>10:19AM</v>
      </c>
      <c r="K6" s="42" t="str">
        <f>Table1[[#This Row],[Preservation Method]]</f>
        <v>H2SO4</v>
      </c>
      <c r="L6" s="39" t="s">
        <v>96</v>
      </c>
      <c r="M6" s="42" t="str">
        <f>Table1[[#This Row],[Sample Collection]]</f>
        <v>NOx-N</v>
      </c>
      <c r="N6" s="38"/>
      <c r="O6" s="38">
        <f>FieldWorksheet!A58</f>
        <v>57</v>
      </c>
      <c r="P6" s="38" t="str">
        <f>FieldWorksheet!B58</f>
        <v>Citra, FL</v>
      </c>
      <c r="Q6" s="38">
        <f>FieldWorksheet!C58</f>
        <v>3</v>
      </c>
      <c r="R6" s="38">
        <f>FieldWorksheet!D58</f>
        <v>4</v>
      </c>
      <c r="S6" s="38">
        <f>FieldWorksheet!E58</f>
        <v>57</v>
      </c>
      <c r="T6" s="38">
        <f>FieldWorksheet!F58</f>
        <v>6357</v>
      </c>
      <c r="U6" s="38" t="str">
        <f>CONCATENATE("c",FieldWorksheet!G58)</f>
        <v>c359</v>
      </c>
      <c r="V6" s="38" t="str">
        <f>CONCATENATE("c",FieldWorksheet!H58)</f>
        <v>c21548</v>
      </c>
      <c r="W6" s="17">
        <f>FieldWorksheet!I58</f>
        <v>40358</v>
      </c>
      <c r="X6" s="38" t="str">
        <f>CONCATENATE(FieldWorksheet!J58,":",FieldWorksheet!K58,FieldWorksheet!L58)</f>
        <v>2:44PM</v>
      </c>
      <c r="Y6" s="42" t="str">
        <f>FieldWorksheet!M58</f>
        <v>H2SO4</v>
      </c>
      <c r="Z6" s="39" t="s">
        <v>96</v>
      </c>
      <c r="AA6" s="42" t="str">
        <f>FieldWorksheet!O58</f>
        <v>NOx-N</v>
      </c>
      <c r="AB6" s="38"/>
    </row>
    <row r="7" spans="1:28">
      <c r="A7" s="23">
        <f>FieldWorksheet!A7</f>
        <v>6</v>
      </c>
      <c r="B7" s="23" t="str">
        <f>FieldWorksheet!B7</f>
        <v>Citra, FL</v>
      </c>
      <c r="C7" s="23">
        <f>FieldWorksheet!C7</f>
        <v>3</v>
      </c>
      <c r="D7" s="23">
        <f>FieldWorksheet!D7</f>
        <v>1</v>
      </c>
      <c r="E7" s="23">
        <f>Table1[[#This Row],[Field ID (Plot)]]</f>
        <v>6</v>
      </c>
      <c r="F7" s="23">
        <f>FieldWorksheet!F7</f>
        <v>6306</v>
      </c>
      <c r="G7" s="23" t="str">
        <f>CONCATENATE("c",FieldWorksheet!G7)</f>
        <v>c359</v>
      </c>
      <c r="H7" s="23" t="str">
        <f>CONCATENATE("c",FieldWorksheet!H7)</f>
        <v>c21497</v>
      </c>
      <c r="I7" s="24">
        <f>FieldWorksheet!I7</f>
        <v>40358</v>
      </c>
      <c r="J7" s="23" t="str">
        <f>CONCATENATE(FieldWorksheet!J7,":",FieldWorksheet!K7,FieldWorksheet!L7)</f>
        <v>10:24AM</v>
      </c>
      <c r="K7" s="23" t="str">
        <f>Table1[[#This Row],[Preservation Method]]</f>
        <v>H2SO4</v>
      </c>
      <c r="L7" s="23" t="s">
        <v>96</v>
      </c>
      <c r="M7" s="23" t="str">
        <f>Table1[[#This Row],[Sample Collection]]</f>
        <v>NOx-N</v>
      </c>
      <c r="N7" s="23"/>
      <c r="O7" s="23">
        <f>FieldWorksheet!A59</f>
        <v>58</v>
      </c>
      <c r="P7" s="23" t="str">
        <f>FieldWorksheet!B59</f>
        <v>Citra, FL</v>
      </c>
      <c r="Q7" s="23">
        <f>FieldWorksheet!C59</f>
        <v>3</v>
      </c>
      <c r="R7" s="23">
        <f>FieldWorksheet!D59</f>
        <v>4</v>
      </c>
      <c r="S7" s="23">
        <f>FieldWorksheet!E59</f>
        <v>58</v>
      </c>
      <c r="T7" s="23">
        <f>FieldWorksheet!F59</f>
        <v>6358</v>
      </c>
      <c r="U7" s="23" t="str">
        <f>CONCATENATE("c",FieldWorksheet!G59)</f>
        <v>c359</v>
      </c>
      <c r="V7" s="23" t="str">
        <f>CONCATENATE("c",FieldWorksheet!H59)</f>
        <v>c21549</v>
      </c>
      <c r="W7" s="24">
        <f>FieldWorksheet!I59</f>
        <v>40358</v>
      </c>
      <c r="X7" s="23" t="str">
        <f>CONCATENATE(FieldWorksheet!J59,":",FieldWorksheet!K59,FieldWorksheet!L59)</f>
        <v>2:46PM</v>
      </c>
      <c r="Y7" s="23" t="str">
        <f>FieldWorksheet!M59</f>
        <v>H2SO4</v>
      </c>
      <c r="Z7" s="23" t="s">
        <v>96</v>
      </c>
      <c r="AA7" s="23" t="str">
        <f>FieldWorksheet!O59</f>
        <v>NOx-N</v>
      </c>
      <c r="AB7" s="23"/>
    </row>
    <row r="8" spans="1:28">
      <c r="A8" s="38">
        <f>FieldWorksheet!A8</f>
        <v>7</v>
      </c>
      <c r="B8" s="38" t="str">
        <f>FieldWorksheet!B8</f>
        <v>Citra, FL</v>
      </c>
      <c r="C8" s="38">
        <f>FieldWorksheet!C8</f>
        <v>3</v>
      </c>
      <c r="D8" s="38">
        <f>FieldWorksheet!D8</f>
        <v>1</v>
      </c>
      <c r="E8" s="38">
        <f>Table1[[#This Row],[Field ID (Plot)]]</f>
        <v>7</v>
      </c>
      <c r="F8" s="38">
        <f>FieldWorksheet!F8</f>
        <v>6307</v>
      </c>
      <c r="G8" s="38" t="str">
        <f>CONCATENATE("c",FieldWorksheet!G8)</f>
        <v>c359</v>
      </c>
      <c r="H8" s="38" t="str">
        <f>CONCATENATE("c",FieldWorksheet!H8)</f>
        <v>c21498</v>
      </c>
      <c r="I8" s="17">
        <f>FieldWorksheet!I8</f>
        <v>40358</v>
      </c>
      <c r="J8" s="38" t="str">
        <f>CONCATENATE(FieldWorksheet!J8,":",FieldWorksheet!K8,FieldWorksheet!L8)</f>
        <v>10:34AM</v>
      </c>
      <c r="K8" s="42" t="str">
        <f>Table1[[#This Row],[Preservation Method]]</f>
        <v>H2SO4</v>
      </c>
      <c r="L8" s="39" t="s">
        <v>96</v>
      </c>
      <c r="M8" s="42" t="str">
        <f>Table1[[#This Row],[Sample Collection]]</f>
        <v>NOx-N</v>
      </c>
      <c r="N8" s="38"/>
      <c r="O8" s="38">
        <f>FieldWorksheet!A60</f>
        <v>59</v>
      </c>
      <c r="P8" s="38" t="str">
        <f>FieldWorksheet!B60</f>
        <v>Citra, FL</v>
      </c>
      <c r="Q8" s="38">
        <f>FieldWorksheet!C60</f>
        <v>3</v>
      </c>
      <c r="R8" s="38">
        <f>FieldWorksheet!D60</f>
        <v>4</v>
      </c>
      <c r="S8" s="38">
        <f>FieldWorksheet!E60</f>
        <v>59</v>
      </c>
      <c r="T8" s="38">
        <f>FieldWorksheet!F60</f>
        <v>6359</v>
      </c>
      <c r="U8" s="38" t="str">
        <f>CONCATENATE("c",FieldWorksheet!G60)</f>
        <v>c359</v>
      </c>
      <c r="V8" s="38" t="str">
        <f>CONCATENATE("c",FieldWorksheet!H60)</f>
        <v>c21550</v>
      </c>
      <c r="W8" s="17">
        <f>FieldWorksheet!I60</f>
        <v>40358</v>
      </c>
      <c r="X8" s="38" t="str">
        <f>CONCATENATE(FieldWorksheet!J60,":",FieldWorksheet!K60,FieldWorksheet!L60)</f>
        <v>2:53PM</v>
      </c>
      <c r="Y8" s="42" t="str">
        <f>FieldWorksheet!M60</f>
        <v>H2SO4</v>
      </c>
      <c r="Z8" s="39" t="s">
        <v>96</v>
      </c>
      <c r="AA8" s="42" t="str">
        <f>FieldWorksheet!O60</f>
        <v>NOx-N</v>
      </c>
      <c r="AB8" s="38"/>
    </row>
    <row r="9" spans="1:28">
      <c r="A9" s="23">
        <f>FieldWorksheet!A9</f>
        <v>8</v>
      </c>
      <c r="B9" s="23" t="str">
        <f>FieldWorksheet!B9</f>
        <v>Citra, FL</v>
      </c>
      <c r="C9" s="23">
        <f>FieldWorksheet!C9</f>
        <v>3</v>
      </c>
      <c r="D9" s="23">
        <f>FieldWorksheet!D9</f>
        <v>1</v>
      </c>
      <c r="E9" s="23">
        <f>Table1[[#This Row],[Field ID (Plot)]]</f>
        <v>8</v>
      </c>
      <c r="F9" s="23">
        <f>FieldWorksheet!F9</f>
        <v>6308</v>
      </c>
      <c r="G9" s="23" t="str">
        <f>CONCATENATE("c",FieldWorksheet!G9)</f>
        <v>c359</v>
      </c>
      <c r="H9" s="23" t="str">
        <f>CONCATENATE("c",FieldWorksheet!H9)</f>
        <v>c21499</v>
      </c>
      <c r="I9" s="24">
        <f>FieldWorksheet!I9</f>
        <v>40358</v>
      </c>
      <c r="J9" s="23" t="str">
        <f>CONCATENATE(FieldWorksheet!J9,":",FieldWorksheet!K9,FieldWorksheet!L9)</f>
        <v>10:34AM</v>
      </c>
      <c r="K9" s="23" t="str">
        <f>Table1[[#This Row],[Preservation Method]]</f>
        <v>H2SO4</v>
      </c>
      <c r="L9" s="23" t="s">
        <v>96</v>
      </c>
      <c r="M9" s="23" t="str">
        <f>Table1[[#This Row],[Sample Collection]]</f>
        <v>NOx-N</v>
      </c>
      <c r="N9" s="23"/>
      <c r="O9" s="23">
        <f>FieldWorksheet!A61</f>
        <v>60</v>
      </c>
      <c r="P9" s="23" t="str">
        <f>FieldWorksheet!B61</f>
        <v>Citra, FL</v>
      </c>
      <c r="Q9" s="23">
        <f>FieldWorksheet!C61</f>
        <v>3</v>
      </c>
      <c r="R9" s="23">
        <f>FieldWorksheet!D61</f>
        <v>4</v>
      </c>
      <c r="S9" s="23">
        <f>FieldWorksheet!E61</f>
        <v>60</v>
      </c>
      <c r="T9" s="23">
        <f>FieldWorksheet!F61</f>
        <v>6360</v>
      </c>
      <c r="U9" s="23" t="str">
        <f>CONCATENATE("c",FieldWorksheet!G61)</f>
        <v>c359</v>
      </c>
      <c r="V9" s="23" t="str">
        <f>CONCATENATE("c",FieldWorksheet!H61)</f>
        <v>c21551</v>
      </c>
      <c r="W9" s="24">
        <f>FieldWorksheet!I61</f>
        <v>40358</v>
      </c>
      <c r="X9" s="23" t="str">
        <f>CONCATENATE(FieldWorksheet!J61,":",FieldWorksheet!K61,FieldWorksheet!L61)</f>
        <v>2:53PM</v>
      </c>
      <c r="Y9" s="23" t="str">
        <f>FieldWorksheet!M61</f>
        <v>H2SO4</v>
      </c>
      <c r="Z9" s="23" t="s">
        <v>96</v>
      </c>
      <c r="AA9" s="23" t="str">
        <f>FieldWorksheet!O61</f>
        <v>NOx-N</v>
      </c>
      <c r="AB9" s="23"/>
    </row>
    <row r="10" spans="1:28">
      <c r="A10" s="38">
        <f>FieldWorksheet!A10</f>
        <v>9</v>
      </c>
      <c r="B10" s="38" t="str">
        <f>FieldWorksheet!B10</f>
        <v>Citra, FL</v>
      </c>
      <c r="C10" s="38">
        <f>FieldWorksheet!C10</f>
        <v>3</v>
      </c>
      <c r="D10" s="38">
        <f>FieldWorksheet!D10</f>
        <v>1</v>
      </c>
      <c r="E10" s="38">
        <f>Table1[[#This Row],[Field ID (Plot)]]</f>
        <v>9</v>
      </c>
      <c r="F10" s="38">
        <f>FieldWorksheet!F10</f>
        <v>6309</v>
      </c>
      <c r="G10" s="38" t="str">
        <f>CONCATENATE("c",FieldWorksheet!G10)</f>
        <v>c359</v>
      </c>
      <c r="H10" s="38" t="str">
        <f>CONCATENATE("c",FieldWorksheet!H10)</f>
        <v>c21500</v>
      </c>
      <c r="I10" s="17">
        <f>FieldWorksheet!I10</f>
        <v>40358</v>
      </c>
      <c r="J10" s="38" t="str">
        <f>CONCATENATE(FieldWorksheet!J10,":",FieldWorksheet!K10,FieldWorksheet!L10)</f>
        <v>10:39AM</v>
      </c>
      <c r="K10" s="42" t="str">
        <f>Table1[[#This Row],[Preservation Method]]</f>
        <v>H2SO4</v>
      </c>
      <c r="L10" s="39" t="s">
        <v>96</v>
      </c>
      <c r="M10" s="42" t="str">
        <f>Table1[[#This Row],[Sample Collection]]</f>
        <v>NOx-N</v>
      </c>
      <c r="N10" s="38"/>
      <c r="O10" s="38">
        <f>FieldWorksheet!A62</f>
        <v>61</v>
      </c>
      <c r="P10" s="38" t="str">
        <f>FieldWorksheet!B62</f>
        <v>Citra, FL</v>
      </c>
      <c r="Q10" s="38">
        <f>FieldWorksheet!C62</f>
        <v>3</v>
      </c>
      <c r="R10" s="38">
        <f>FieldWorksheet!D62</f>
        <v>4</v>
      </c>
      <c r="S10" s="38">
        <f>FieldWorksheet!E62</f>
        <v>61</v>
      </c>
      <c r="T10" s="38">
        <f>FieldWorksheet!F62</f>
        <v>6361</v>
      </c>
      <c r="U10" s="38" t="str">
        <f>CONCATENATE("c",FieldWorksheet!G62)</f>
        <v>c359</v>
      </c>
      <c r="V10" s="38" t="str">
        <f>CONCATENATE("c",FieldWorksheet!H62)</f>
        <v>c21552</v>
      </c>
      <c r="W10" s="17">
        <f>FieldWorksheet!I62</f>
        <v>40358</v>
      </c>
      <c r="X10" s="38" t="str">
        <f>CONCATENATE(FieldWorksheet!J62,":",FieldWorksheet!K62,FieldWorksheet!L62)</f>
        <v>2:56PM</v>
      </c>
      <c r="Y10" s="42" t="str">
        <f>FieldWorksheet!M62</f>
        <v>H2SO4</v>
      </c>
      <c r="Z10" s="39" t="s">
        <v>96</v>
      </c>
      <c r="AA10" s="42" t="str">
        <f>FieldWorksheet!O62</f>
        <v>NOx-N</v>
      </c>
      <c r="AB10" s="38"/>
    </row>
    <row r="11" spans="1:28">
      <c r="A11" s="23">
        <f>FieldWorksheet!A11</f>
        <v>10</v>
      </c>
      <c r="B11" s="23" t="str">
        <f>FieldWorksheet!B11</f>
        <v>Citra, FL</v>
      </c>
      <c r="C11" s="23">
        <f>FieldWorksheet!C11</f>
        <v>3</v>
      </c>
      <c r="D11" s="23">
        <f>FieldWorksheet!D11</f>
        <v>1</v>
      </c>
      <c r="E11" s="23">
        <f>Table1[[#This Row],[Field ID (Plot)]]</f>
        <v>10</v>
      </c>
      <c r="F11" s="23">
        <f>FieldWorksheet!F11</f>
        <v>6310</v>
      </c>
      <c r="G11" s="23" t="str">
        <f>CONCATENATE("c",FieldWorksheet!G11)</f>
        <v>c359</v>
      </c>
      <c r="H11" s="23" t="str">
        <f>CONCATENATE("c",FieldWorksheet!H11)</f>
        <v>c21501</v>
      </c>
      <c r="I11" s="24">
        <f>FieldWorksheet!I11</f>
        <v>40358</v>
      </c>
      <c r="J11" s="23" t="str">
        <f>CONCATENATE(FieldWorksheet!J11,":",FieldWorksheet!K11,FieldWorksheet!L11)</f>
        <v>10:41AM</v>
      </c>
      <c r="K11" s="23" t="str">
        <f>Table1[[#This Row],[Preservation Method]]</f>
        <v>H2SO4</v>
      </c>
      <c r="L11" s="23" t="s">
        <v>96</v>
      </c>
      <c r="M11" s="23" t="str">
        <f>Table1[[#This Row],[Sample Collection]]</f>
        <v>NOx-N</v>
      </c>
      <c r="N11" s="23"/>
      <c r="O11" s="23">
        <f>FieldWorksheet!A63</f>
        <v>62</v>
      </c>
      <c r="P11" s="23" t="str">
        <f>FieldWorksheet!B63</f>
        <v>Citra, FL</v>
      </c>
      <c r="Q11" s="23">
        <f>FieldWorksheet!C63</f>
        <v>3</v>
      </c>
      <c r="R11" s="23">
        <f>FieldWorksheet!D63</f>
        <v>4</v>
      </c>
      <c r="S11" s="23">
        <f>FieldWorksheet!E63</f>
        <v>62</v>
      </c>
      <c r="T11" s="23">
        <f>FieldWorksheet!F63</f>
        <v>6362</v>
      </c>
      <c r="U11" s="23" t="str">
        <f>CONCATENATE("c",FieldWorksheet!G63)</f>
        <v>c359</v>
      </c>
      <c r="V11" s="23" t="str">
        <f>CONCATENATE("c",FieldWorksheet!H63)</f>
        <v>c21553</v>
      </c>
      <c r="W11" s="24">
        <f>FieldWorksheet!I63</f>
        <v>40358</v>
      </c>
      <c r="X11" s="23" t="str">
        <f>CONCATENATE(FieldWorksheet!J63,":",FieldWorksheet!K63,FieldWorksheet!L63)</f>
        <v>2:58PM</v>
      </c>
      <c r="Y11" s="23" t="str">
        <f>FieldWorksheet!M63</f>
        <v>H2SO4</v>
      </c>
      <c r="Z11" s="23" t="s">
        <v>96</v>
      </c>
      <c r="AA11" s="23" t="str">
        <f>FieldWorksheet!O63</f>
        <v>NOx-N</v>
      </c>
      <c r="AB11" s="23"/>
    </row>
    <row r="12" spans="1:28">
      <c r="A12" s="38">
        <f>FieldWorksheet!A12</f>
        <v>11</v>
      </c>
      <c r="B12" s="38" t="str">
        <f>FieldWorksheet!B12</f>
        <v>Citra, FL</v>
      </c>
      <c r="C12" s="38">
        <f>FieldWorksheet!C12</f>
        <v>3</v>
      </c>
      <c r="D12" s="38">
        <f>FieldWorksheet!D12</f>
        <v>1</v>
      </c>
      <c r="E12" s="38">
        <f>Table1[[#This Row],[Field ID (Plot)]]</f>
        <v>11</v>
      </c>
      <c r="F12" s="38">
        <f>FieldWorksheet!F12</f>
        <v>6311</v>
      </c>
      <c r="G12" s="38" t="str">
        <f>CONCATENATE("c",FieldWorksheet!G12)</f>
        <v>c359</v>
      </c>
      <c r="H12" s="38" t="str">
        <f>CONCATENATE("c",FieldWorksheet!H12)</f>
        <v>c21502</v>
      </c>
      <c r="I12" s="17">
        <f>FieldWorksheet!I12</f>
        <v>40358</v>
      </c>
      <c r="J12" s="38" t="str">
        <f>CONCATENATE(FieldWorksheet!J12,":",FieldWorksheet!K12,FieldWorksheet!L12)</f>
        <v>10:46AM</v>
      </c>
      <c r="K12" s="42" t="str">
        <f>Table1[[#This Row],[Preservation Method]]</f>
        <v>H2SO4</v>
      </c>
      <c r="L12" s="39" t="s">
        <v>96</v>
      </c>
      <c r="M12" s="42" t="str">
        <f>Table1[[#This Row],[Sample Collection]]</f>
        <v>NOx-N</v>
      </c>
      <c r="N12" s="38"/>
      <c r="O12" s="38">
        <f>FieldWorksheet!A64</f>
        <v>63</v>
      </c>
      <c r="P12" s="38" t="str">
        <f>FieldWorksheet!B64</f>
        <v>Citra, FL</v>
      </c>
      <c r="Q12" s="38">
        <f>FieldWorksheet!C64</f>
        <v>3</v>
      </c>
      <c r="R12" s="38">
        <f>FieldWorksheet!D64</f>
        <v>4</v>
      </c>
      <c r="S12" s="38">
        <f>FieldWorksheet!E64</f>
        <v>63</v>
      </c>
      <c r="T12" s="38">
        <f>FieldWorksheet!F64</f>
        <v>6363</v>
      </c>
      <c r="U12" s="38" t="str">
        <f>CONCATENATE("c",FieldWorksheet!G64)</f>
        <v>c359</v>
      </c>
      <c r="V12" s="38" t="str">
        <f>CONCATENATE("c",FieldWorksheet!H64)</f>
        <v>c21554</v>
      </c>
      <c r="W12" s="17">
        <f>FieldWorksheet!I64</f>
        <v>40358</v>
      </c>
      <c r="X12" s="38" t="str">
        <f>CONCATENATE(FieldWorksheet!J64,":",FieldWorksheet!K64,FieldWorksheet!L64)</f>
        <v>2:59PM</v>
      </c>
      <c r="Y12" s="42" t="str">
        <f>FieldWorksheet!M64</f>
        <v>H2SO4</v>
      </c>
      <c r="Z12" s="39" t="s">
        <v>96</v>
      </c>
      <c r="AA12" s="42" t="str">
        <f>FieldWorksheet!O64</f>
        <v>NOx-N</v>
      </c>
      <c r="AB12" s="38"/>
    </row>
    <row r="13" spans="1:28">
      <c r="A13" s="23">
        <f>FieldWorksheet!A13</f>
        <v>12</v>
      </c>
      <c r="B13" s="23" t="str">
        <f>FieldWorksheet!B13</f>
        <v>Citra, FL</v>
      </c>
      <c r="C13" s="23">
        <f>FieldWorksheet!C13</f>
        <v>3</v>
      </c>
      <c r="D13" s="23">
        <f>FieldWorksheet!D13</f>
        <v>1</v>
      </c>
      <c r="E13" s="23">
        <f>Table1[[#This Row],[Field ID (Plot)]]</f>
        <v>12</v>
      </c>
      <c r="F13" s="23">
        <f>FieldWorksheet!F13</f>
        <v>6312</v>
      </c>
      <c r="G13" s="23" t="str">
        <f>CONCATENATE("c",FieldWorksheet!G13)</f>
        <v>c359</v>
      </c>
      <c r="H13" s="23" t="str">
        <f>CONCATENATE("c",FieldWorksheet!H13)</f>
        <v>c21503</v>
      </c>
      <c r="I13" s="24">
        <f>FieldWorksheet!I13</f>
        <v>40358</v>
      </c>
      <c r="J13" s="23" t="str">
        <f>CONCATENATE(FieldWorksheet!J13,":",FieldWorksheet!K13,FieldWorksheet!L13)</f>
        <v>10:48AM</v>
      </c>
      <c r="K13" s="23" t="str">
        <f>Table1[[#This Row],[Preservation Method]]</f>
        <v>H2SO4</v>
      </c>
      <c r="L13" s="23" t="s">
        <v>96</v>
      </c>
      <c r="M13" s="23" t="str">
        <f>Table1[[#This Row],[Sample Collection]]</f>
        <v>NOx-N</v>
      </c>
      <c r="N13" s="23"/>
      <c r="O13" s="23">
        <f>FieldWorksheet!A65</f>
        <v>64</v>
      </c>
      <c r="P13" s="23" t="str">
        <f>FieldWorksheet!B65</f>
        <v>Citra, FL</v>
      </c>
      <c r="Q13" s="23">
        <f>FieldWorksheet!C65</f>
        <v>3</v>
      </c>
      <c r="R13" s="23">
        <f>FieldWorksheet!D65</f>
        <v>4</v>
      </c>
      <c r="S13" s="23">
        <f>FieldWorksheet!E65</f>
        <v>64</v>
      </c>
      <c r="T13" s="23">
        <f>FieldWorksheet!F65</f>
        <v>6364</v>
      </c>
      <c r="U13" s="23" t="str">
        <f>CONCATENATE("c",FieldWorksheet!G65)</f>
        <v>c359</v>
      </c>
      <c r="V13" s="23" t="str">
        <f>CONCATENATE("c",FieldWorksheet!H65)</f>
        <v>c21555</v>
      </c>
      <c r="W13" s="24">
        <f>FieldWorksheet!I65</f>
        <v>40358</v>
      </c>
      <c r="X13" s="23" t="str">
        <f>CONCATENATE(FieldWorksheet!J65,":",FieldWorksheet!K65,FieldWorksheet!L65)</f>
        <v>2:59PM</v>
      </c>
      <c r="Y13" s="23" t="str">
        <f>FieldWorksheet!M65</f>
        <v>H2SO4</v>
      </c>
      <c r="Z13" s="23" t="s">
        <v>96</v>
      </c>
      <c r="AA13" s="23" t="str">
        <f>FieldWorksheet!O65</f>
        <v>NOx-N</v>
      </c>
      <c r="AB13" s="23"/>
    </row>
    <row r="14" spans="1:28">
      <c r="A14" s="38">
        <f>FieldWorksheet!A14</f>
        <v>13</v>
      </c>
      <c r="B14" s="38" t="str">
        <f>FieldWorksheet!B14</f>
        <v>Citra, FL</v>
      </c>
      <c r="C14" s="38">
        <f>FieldWorksheet!C14</f>
        <v>3</v>
      </c>
      <c r="D14" s="38">
        <f>FieldWorksheet!D14</f>
        <v>1</v>
      </c>
      <c r="E14" s="38">
        <f>Table1[[#This Row],[Field ID (Plot)]]</f>
        <v>13</v>
      </c>
      <c r="F14" s="38">
        <f>FieldWorksheet!F14</f>
        <v>6313</v>
      </c>
      <c r="G14" s="38" t="str">
        <f>CONCATENATE("c",FieldWorksheet!G14)</f>
        <v>c359</v>
      </c>
      <c r="H14" s="38" t="str">
        <f>CONCATENATE("c",FieldWorksheet!H14)</f>
        <v>c21504</v>
      </c>
      <c r="I14" s="17">
        <f>FieldWorksheet!I14</f>
        <v>40358</v>
      </c>
      <c r="J14" s="38" t="str">
        <f>CONCATENATE(FieldWorksheet!J14,":",FieldWorksheet!K14,FieldWorksheet!L14)</f>
        <v>10:53AM</v>
      </c>
      <c r="K14" s="42" t="str">
        <f>Table1[[#This Row],[Preservation Method]]</f>
        <v>H2SO4</v>
      </c>
      <c r="L14" s="39" t="s">
        <v>96</v>
      </c>
      <c r="M14" s="42" t="str">
        <f>Table1[[#This Row],[Sample Collection]]</f>
        <v>NOx-N</v>
      </c>
      <c r="N14" s="38"/>
      <c r="O14" s="38">
        <f>FieldWorksheet!A66</f>
        <v>65</v>
      </c>
      <c r="P14" s="38" t="str">
        <f>FieldWorksheet!B66</f>
        <v>Citra, FL</v>
      </c>
      <c r="Q14" s="38">
        <f>FieldWorksheet!C66</f>
        <v>3</v>
      </c>
      <c r="R14" s="38" t="str">
        <f>FieldWorksheet!D66</f>
        <v>*</v>
      </c>
      <c r="S14" s="38" t="str">
        <f>FieldWorksheet!E66</f>
        <v>D1</v>
      </c>
      <c r="T14" s="38">
        <f>FieldWorksheet!F66</f>
        <v>6365</v>
      </c>
      <c r="U14" s="38" t="str">
        <f>CONCATENATE("c",FieldWorksheet!G66)</f>
        <v>c359</v>
      </c>
      <c r="V14" s="38" t="str">
        <f>CONCATENATE("c",FieldWorksheet!H66)</f>
        <v>c21556</v>
      </c>
      <c r="W14" s="17">
        <f>FieldWorksheet!I66</f>
        <v>40358</v>
      </c>
      <c r="X14" s="38" t="str">
        <f>CONCATENATE(FieldWorksheet!J66,":",FieldWorksheet!K66,FieldWorksheet!L66)</f>
        <v>9:55AM</v>
      </c>
      <c r="Y14" s="42" t="str">
        <f>FieldWorksheet!M66</f>
        <v>H2SO4</v>
      </c>
      <c r="Z14" s="39" t="s">
        <v>96</v>
      </c>
      <c r="AA14" s="42" t="str">
        <f>FieldWorksheet!O66</f>
        <v>NOx-N</v>
      </c>
      <c r="AB14" s="38" t="str">
        <f>FieldWorksheet!P66</f>
        <v>No Volume</v>
      </c>
    </row>
    <row r="15" spans="1:28">
      <c r="A15" s="23">
        <f>FieldWorksheet!A15</f>
        <v>14</v>
      </c>
      <c r="B15" s="23" t="str">
        <f>FieldWorksheet!B15</f>
        <v>Citra, FL</v>
      </c>
      <c r="C15" s="23">
        <f>FieldWorksheet!C15</f>
        <v>3</v>
      </c>
      <c r="D15" s="23">
        <f>FieldWorksheet!D15</f>
        <v>1</v>
      </c>
      <c r="E15" s="23">
        <f>Table1[[#This Row],[Field ID (Plot)]]</f>
        <v>14</v>
      </c>
      <c r="F15" s="23">
        <f>FieldWorksheet!F15</f>
        <v>6314</v>
      </c>
      <c r="G15" s="23" t="str">
        <f>CONCATENATE("c",FieldWorksheet!G15)</f>
        <v>c359</v>
      </c>
      <c r="H15" s="23" t="str">
        <f>CONCATENATE("c",FieldWorksheet!H15)</f>
        <v>c21505</v>
      </c>
      <c r="I15" s="24">
        <f>FieldWorksheet!I15</f>
        <v>40358</v>
      </c>
      <c r="J15" s="23" t="str">
        <f>CONCATENATE(FieldWorksheet!J15,":",FieldWorksheet!K15,FieldWorksheet!L15)</f>
        <v>10:55AM</v>
      </c>
      <c r="K15" s="23" t="str">
        <f>Table1[[#This Row],[Preservation Method]]</f>
        <v>H2SO4</v>
      </c>
      <c r="L15" s="23" t="s">
        <v>96</v>
      </c>
      <c r="M15" s="23" t="str">
        <f>Table1[[#This Row],[Sample Collection]]</f>
        <v>NOx-N</v>
      </c>
      <c r="N15" s="23"/>
      <c r="O15" s="23">
        <f>FieldWorksheet!A67</f>
        <v>66</v>
      </c>
      <c r="P15" s="23" t="str">
        <f>FieldWorksheet!B67</f>
        <v>Citra, FL</v>
      </c>
      <c r="Q15" s="23">
        <f>FieldWorksheet!C67</f>
        <v>3</v>
      </c>
      <c r="R15" s="23" t="str">
        <f>FieldWorksheet!D67</f>
        <v>*</v>
      </c>
      <c r="S15" s="23" t="str">
        <f>FieldWorksheet!E67</f>
        <v>D2</v>
      </c>
      <c r="T15" s="23">
        <f>FieldWorksheet!F67</f>
        <v>6366</v>
      </c>
      <c r="U15" s="23" t="str">
        <f>CONCATENATE("c",FieldWorksheet!G67)</f>
        <v>c359</v>
      </c>
      <c r="V15" s="23" t="str">
        <f>CONCATENATE("c",FieldWorksheet!H67)</f>
        <v>c21557</v>
      </c>
      <c r="W15" s="24">
        <f>FieldWorksheet!I67</f>
        <v>40358</v>
      </c>
      <c r="X15" s="23" t="str">
        <f>CONCATENATE(FieldWorksheet!J67,":",FieldWorksheet!K67,FieldWorksheet!L67)</f>
        <v>10:12AM</v>
      </c>
      <c r="Y15" s="23" t="str">
        <f>FieldWorksheet!M67</f>
        <v>H2SO4</v>
      </c>
      <c r="Z15" s="23" t="s">
        <v>96</v>
      </c>
      <c r="AA15" s="23" t="str">
        <f>FieldWorksheet!O67</f>
        <v>NOx-N</v>
      </c>
      <c r="AB15" s="23" t="str">
        <f>FieldWorksheet!P67</f>
        <v>No Volume</v>
      </c>
    </row>
    <row r="16" spans="1:28">
      <c r="A16" s="38">
        <f>FieldWorksheet!A16</f>
        <v>15</v>
      </c>
      <c r="B16" s="38" t="str">
        <f>FieldWorksheet!B16</f>
        <v>Citra, FL</v>
      </c>
      <c r="C16" s="38">
        <f>FieldWorksheet!C16</f>
        <v>3</v>
      </c>
      <c r="D16" s="38">
        <f>FieldWorksheet!D16</f>
        <v>1</v>
      </c>
      <c r="E16" s="38">
        <f>Table1[[#This Row],[Field ID (Plot)]]</f>
        <v>15</v>
      </c>
      <c r="F16" s="38">
        <f>FieldWorksheet!F16</f>
        <v>6315</v>
      </c>
      <c r="G16" s="38" t="str">
        <f>CONCATENATE("c",FieldWorksheet!G16)</f>
        <v>c359</v>
      </c>
      <c r="H16" s="38" t="str">
        <f>CONCATENATE("c",FieldWorksheet!H16)</f>
        <v>c21506</v>
      </c>
      <c r="I16" s="17">
        <f>FieldWorksheet!I16</f>
        <v>40358</v>
      </c>
      <c r="J16" s="38" t="str">
        <f>CONCATENATE(FieldWorksheet!J16,":",FieldWorksheet!K16,FieldWorksheet!L16)</f>
        <v>11:00AM</v>
      </c>
      <c r="K16" s="42" t="str">
        <f>Table1[[#This Row],[Preservation Method]]</f>
        <v>H2SO4</v>
      </c>
      <c r="L16" s="39" t="s">
        <v>96</v>
      </c>
      <c r="M16" s="42" t="str">
        <f>Table1[[#This Row],[Sample Collection]]</f>
        <v>NOx-N</v>
      </c>
      <c r="N16" s="38"/>
      <c r="O16" s="38">
        <f>FieldWorksheet!A68</f>
        <v>67</v>
      </c>
      <c r="P16" s="38" t="str">
        <f>FieldWorksheet!B68</f>
        <v>Citra, FL</v>
      </c>
      <c r="Q16" s="38">
        <f>FieldWorksheet!C68</f>
        <v>3</v>
      </c>
      <c r="R16" s="38" t="str">
        <f>FieldWorksheet!D68</f>
        <v>*</v>
      </c>
      <c r="S16" s="38" t="str">
        <f>FieldWorksheet!E68</f>
        <v>D3</v>
      </c>
      <c r="T16" s="38">
        <f>FieldWorksheet!F68</f>
        <v>6367</v>
      </c>
      <c r="U16" s="38" t="str">
        <f>CONCATENATE("c",FieldWorksheet!G68)</f>
        <v>c359</v>
      </c>
      <c r="V16" s="38" t="str">
        <f>CONCATENATE("c",FieldWorksheet!H68)</f>
        <v>c21558</v>
      </c>
      <c r="W16" s="17">
        <f>FieldWorksheet!I68</f>
        <v>40358</v>
      </c>
      <c r="X16" s="38" t="str">
        <f>CONCATENATE(FieldWorksheet!J68,":",FieldWorksheet!K68,FieldWorksheet!L68)</f>
        <v>10:15AM</v>
      </c>
      <c r="Y16" s="42" t="str">
        <f>FieldWorksheet!M68</f>
        <v>H2SO4</v>
      </c>
      <c r="Z16" s="39" t="s">
        <v>96</v>
      </c>
      <c r="AA16" s="42" t="str">
        <f>FieldWorksheet!O68</f>
        <v>NOx-N</v>
      </c>
      <c r="AB16" s="38" t="str">
        <f>FieldWorksheet!P68</f>
        <v>No Volume</v>
      </c>
    </row>
    <row r="17" spans="1:28">
      <c r="A17" s="23">
        <f>FieldWorksheet!A17</f>
        <v>16</v>
      </c>
      <c r="B17" s="23" t="str">
        <f>FieldWorksheet!B17</f>
        <v>Citra, FL</v>
      </c>
      <c r="C17" s="23">
        <f>FieldWorksheet!C17</f>
        <v>3</v>
      </c>
      <c r="D17" s="23">
        <f>FieldWorksheet!D17</f>
        <v>1</v>
      </c>
      <c r="E17" s="23">
        <f>Table1[[#This Row],[Field ID (Plot)]]</f>
        <v>16</v>
      </c>
      <c r="F17" s="23">
        <f>FieldWorksheet!F17</f>
        <v>6316</v>
      </c>
      <c r="G17" s="23" t="str">
        <f>CONCATENATE("c",FieldWorksheet!G17)</f>
        <v>c359</v>
      </c>
      <c r="H17" s="23" t="str">
        <f>CONCATENATE("c",FieldWorksheet!H17)</f>
        <v>c21507</v>
      </c>
      <c r="I17" s="24">
        <f>FieldWorksheet!I17</f>
        <v>40358</v>
      </c>
      <c r="J17" s="23" t="str">
        <f>CONCATENATE(FieldWorksheet!J17,":",FieldWorksheet!K17,FieldWorksheet!L17)</f>
        <v>11:02AM</v>
      </c>
      <c r="K17" s="23" t="str">
        <f>Table1[[#This Row],[Preservation Method]]</f>
        <v>H2SO4</v>
      </c>
      <c r="L17" s="23" t="s">
        <v>96</v>
      </c>
      <c r="M17" s="23" t="str">
        <f>Table1[[#This Row],[Sample Collection]]</f>
        <v>NOx-N</v>
      </c>
      <c r="N17" s="23"/>
      <c r="O17" s="23">
        <f>FieldWorksheet!A69</f>
        <v>68</v>
      </c>
      <c r="P17" s="23" t="str">
        <f>FieldWorksheet!B69</f>
        <v>Citra, FL</v>
      </c>
      <c r="Q17" s="23">
        <f>FieldWorksheet!C69</f>
        <v>3</v>
      </c>
      <c r="R17" s="23" t="str">
        <f>FieldWorksheet!D69</f>
        <v>*</v>
      </c>
      <c r="S17" s="23" t="str">
        <f>FieldWorksheet!E69</f>
        <v>D4</v>
      </c>
      <c r="T17" s="23">
        <f>FieldWorksheet!F69</f>
        <v>6368</v>
      </c>
      <c r="U17" s="23" t="str">
        <f>CONCATENATE("c",FieldWorksheet!G69)</f>
        <v>c359</v>
      </c>
      <c r="V17" s="23" t="str">
        <f>CONCATENATE("c",FieldWorksheet!H69)</f>
        <v>c21559</v>
      </c>
      <c r="W17" s="24">
        <f>FieldWorksheet!I69</f>
        <v>40358</v>
      </c>
      <c r="X17" s="23" t="str">
        <f>CONCATENATE(FieldWorksheet!J69,":",FieldWorksheet!K69,FieldWorksheet!L69)</f>
        <v>10:19AM</v>
      </c>
      <c r="Y17" s="23" t="str">
        <f>FieldWorksheet!M69</f>
        <v>H2SO4</v>
      </c>
      <c r="Z17" s="23" t="s">
        <v>96</v>
      </c>
      <c r="AA17" s="23" t="str">
        <f>FieldWorksheet!O69</f>
        <v>NOx-N</v>
      </c>
      <c r="AB17" s="23" t="str">
        <f>FieldWorksheet!P69</f>
        <v>No Volume</v>
      </c>
    </row>
    <row r="18" spans="1:28">
      <c r="A18" s="38">
        <f>FieldWorksheet!A18</f>
        <v>17</v>
      </c>
      <c r="B18" s="38" t="str">
        <f>FieldWorksheet!B18</f>
        <v>Citra, FL</v>
      </c>
      <c r="C18" s="38">
        <f>FieldWorksheet!C18</f>
        <v>3</v>
      </c>
      <c r="D18" s="38">
        <f>FieldWorksheet!D18</f>
        <v>2</v>
      </c>
      <c r="E18" s="38">
        <f>Table1[[#This Row],[Field ID (Plot)]]</f>
        <v>17</v>
      </c>
      <c r="F18" s="38">
        <f>FieldWorksheet!F18</f>
        <v>6317</v>
      </c>
      <c r="G18" s="38" t="str">
        <f>CONCATENATE("c",FieldWorksheet!G18)</f>
        <v>c359</v>
      </c>
      <c r="H18" s="38" t="str">
        <f>CONCATENATE("c",FieldWorksheet!H18)</f>
        <v>c21508</v>
      </c>
      <c r="I18" s="17">
        <f>FieldWorksheet!I18</f>
        <v>40358</v>
      </c>
      <c r="J18" s="38" t="str">
        <f>CONCATENATE(FieldWorksheet!J18,":",FieldWorksheet!K18,FieldWorksheet!L18)</f>
        <v>11:13AM</v>
      </c>
      <c r="K18" s="42" t="str">
        <f>Table1[[#This Row],[Preservation Method]]</f>
        <v>H2SO4</v>
      </c>
      <c r="L18" s="39" t="s">
        <v>96</v>
      </c>
      <c r="M18" s="42" t="str">
        <f>Table1[[#This Row],[Sample Collection]]</f>
        <v>NOx-N</v>
      </c>
      <c r="N18" s="38"/>
      <c r="O18" s="38">
        <f>FieldWorksheet!A70</f>
        <v>69</v>
      </c>
      <c r="P18" s="38" t="str">
        <f>FieldWorksheet!B70</f>
        <v>Citra, FL</v>
      </c>
      <c r="Q18" s="38">
        <f>FieldWorksheet!C70</f>
        <v>3</v>
      </c>
      <c r="R18" s="38" t="str">
        <f>FieldWorksheet!D70</f>
        <v>*</v>
      </c>
      <c r="S18" s="38" t="str">
        <f>FieldWorksheet!E70</f>
        <v>D5</v>
      </c>
      <c r="T18" s="38">
        <f>FieldWorksheet!F70</f>
        <v>6369</v>
      </c>
      <c r="U18" s="38" t="str">
        <f>CONCATENATE("c",FieldWorksheet!G70)</f>
        <v>c359</v>
      </c>
      <c r="V18" s="38" t="str">
        <f>CONCATENATE("c",FieldWorksheet!H70)</f>
        <v>c21560</v>
      </c>
      <c r="W18" s="17">
        <f>FieldWorksheet!I70</f>
        <v>40358</v>
      </c>
      <c r="X18" s="38" t="str">
        <f>CONCATENATE(FieldWorksheet!J70,":",FieldWorksheet!K70,FieldWorksheet!L70)</f>
        <v>10:24AM</v>
      </c>
      <c r="Y18" s="42" t="str">
        <f>FieldWorksheet!M70</f>
        <v>H2SO4</v>
      </c>
      <c r="Z18" s="39" t="s">
        <v>96</v>
      </c>
      <c r="AA18" s="42" t="str">
        <f>FieldWorksheet!O70</f>
        <v>NOx-N</v>
      </c>
      <c r="AB18" s="38" t="str">
        <f>FieldWorksheet!P70</f>
        <v>No Volume</v>
      </c>
    </row>
    <row r="19" spans="1:28">
      <c r="A19" s="23">
        <f>FieldWorksheet!A19</f>
        <v>18</v>
      </c>
      <c r="B19" s="23" t="str">
        <f>FieldWorksheet!B19</f>
        <v>Citra, FL</v>
      </c>
      <c r="C19" s="23">
        <f>FieldWorksheet!C19</f>
        <v>3</v>
      </c>
      <c r="D19" s="23">
        <f>FieldWorksheet!D19</f>
        <v>2</v>
      </c>
      <c r="E19" s="23">
        <f>Table1[[#This Row],[Field ID (Plot)]]</f>
        <v>18</v>
      </c>
      <c r="F19" s="23">
        <f>FieldWorksheet!F19</f>
        <v>6318</v>
      </c>
      <c r="G19" s="23" t="str">
        <f>CONCATENATE("c",FieldWorksheet!G19)</f>
        <v>c359</v>
      </c>
      <c r="H19" s="23" t="str">
        <f>CONCATENATE("c",FieldWorksheet!H19)</f>
        <v>c21509</v>
      </c>
      <c r="I19" s="24">
        <f>FieldWorksheet!I19</f>
        <v>40358</v>
      </c>
      <c r="J19" s="23" t="str">
        <f>CONCATENATE(FieldWorksheet!J19,":",FieldWorksheet!K19,FieldWorksheet!L19)</f>
        <v>11:15AM</v>
      </c>
      <c r="K19" s="23" t="str">
        <f>Table1[[#This Row],[Preservation Method]]</f>
        <v>H2SO4</v>
      </c>
      <c r="L19" s="23" t="s">
        <v>96</v>
      </c>
      <c r="M19" s="23" t="str">
        <f>Table1[[#This Row],[Sample Collection]]</f>
        <v>NOx-N</v>
      </c>
      <c r="N19" s="23"/>
      <c r="O19" s="23">
        <f>FieldWorksheet!A71</f>
        <v>70</v>
      </c>
      <c r="P19" s="23" t="str">
        <f>FieldWorksheet!B71</f>
        <v>Citra, FL</v>
      </c>
      <c r="Q19" s="23">
        <f>FieldWorksheet!C71</f>
        <v>3</v>
      </c>
      <c r="R19" s="23" t="str">
        <f>FieldWorksheet!D71</f>
        <v>*</v>
      </c>
      <c r="S19" s="23" t="str">
        <f>FieldWorksheet!E71</f>
        <v>FB1</v>
      </c>
      <c r="T19" s="23">
        <f>FieldWorksheet!F71</f>
        <v>6370</v>
      </c>
      <c r="U19" s="23" t="str">
        <f>CONCATENATE("c",FieldWorksheet!G71)</f>
        <v>c359</v>
      </c>
      <c r="V19" s="23" t="str">
        <f>CONCATENATE("c",FieldWorksheet!H71)</f>
        <v>c21561</v>
      </c>
      <c r="W19" s="24">
        <f>FieldWorksheet!I71</f>
        <v>40358</v>
      </c>
      <c r="X19" s="23" t="str">
        <f>CONCATENATE(FieldWorksheet!J71,":",FieldWorksheet!K71,FieldWorksheet!L71)</f>
        <v>9:50AM</v>
      </c>
      <c r="Y19" s="23" t="str">
        <f>FieldWorksheet!M71</f>
        <v>H2SO4</v>
      </c>
      <c r="Z19" s="23" t="s">
        <v>96</v>
      </c>
      <c r="AA19" s="23" t="str">
        <f>FieldWorksheet!O71</f>
        <v>NOx-N</v>
      </c>
      <c r="AB19" s="23" t="str">
        <f>FieldWorksheet!P71</f>
        <v>No Volume</v>
      </c>
    </row>
    <row r="20" spans="1:28">
      <c r="A20" s="38">
        <f>FieldWorksheet!A20</f>
        <v>19</v>
      </c>
      <c r="B20" s="38" t="str">
        <f>FieldWorksheet!B20</f>
        <v>Citra, FL</v>
      </c>
      <c r="C20" s="38">
        <f>FieldWorksheet!C20</f>
        <v>3</v>
      </c>
      <c r="D20" s="38">
        <f>FieldWorksheet!D20</f>
        <v>2</v>
      </c>
      <c r="E20" s="38">
        <f>Table1[[#This Row],[Field ID (Plot)]]</f>
        <v>19</v>
      </c>
      <c r="F20" s="38">
        <f>FieldWorksheet!F20</f>
        <v>6319</v>
      </c>
      <c r="G20" s="38" t="str">
        <f>CONCATENATE("c",FieldWorksheet!G20)</f>
        <v>c359</v>
      </c>
      <c r="H20" s="38" t="str">
        <f>CONCATENATE("c",FieldWorksheet!H20)</f>
        <v>c21510</v>
      </c>
      <c r="I20" s="17">
        <f>FieldWorksheet!I20</f>
        <v>40358</v>
      </c>
      <c r="J20" s="38" t="str">
        <f>CONCATENATE(FieldWorksheet!J20,":",FieldWorksheet!K20,FieldWorksheet!L20)</f>
        <v>11:21AM</v>
      </c>
      <c r="K20" s="42" t="str">
        <f>Table1[[#This Row],[Preservation Method]]</f>
        <v>H2SO4</v>
      </c>
      <c r="L20" s="39" t="s">
        <v>96</v>
      </c>
      <c r="M20" s="42" t="str">
        <f>Table1[[#This Row],[Sample Collection]]</f>
        <v>NOx-N</v>
      </c>
      <c r="N20" s="38"/>
      <c r="O20" s="38">
        <f>FieldWorksheet!A72</f>
        <v>71</v>
      </c>
      <c r="P20" s="38" t="str">
        <f>FieldWorksheet!B72</f>
        <v>Citra, FL</v>
      </c>
      <c r="Q20" s="38">
        <f>FieldWorksheet!C72</f>
        <v>3</v>
      </c>
      <c r="R20" s="38" t="str">
        <f>FieldWorksheet!D72</f>
        <v>*</v>
      </c>
      <c r="S20" s="38" t="str">
        <f>FieldWorksheet!E72</f>
        <v>FB2</v>
      </c>
      <c r="T20" s="38">
        <f>FieldWorksheet!F72</f>
        <v>6371</v>
      </c>
      <c r="U20" s="38" t="str">
        <f>CONCATENATE("c",FieldWorksheet!G72)</f>
        <v>c359</v>
      </c>
      <c r="V20" s="38" t="str">
        <f>CONCATENATE("c",FieldWorksheet!H72)</f>
        <v>c21562</v>
      </c>
      <c r="W20" s="17">
        <f>FieldWorksheet!I72</f>
        <v>40358</v>
      </c>
      <c r="X20" s="38" t="str">
        <f>CONCATENATE(FieldWorksheet!J72,":",FieldWorksheet!K72,FieldWorksheet!L72)</f>
        <v>9:50AM</v>
      </c>
      <c r="Y20" s="42" t="str">
        <f>FieldWorksheet!M72</f>
        <v>H2SO4</v>
      </c>
      <c r="Z20" s="39" t="s">
        <v>96</v>
      </c>
      <c r="AA20" s="42" t="str">
        <f>FieldWorksheet!O72</f>
        <v>NOx-N</v>
      </c>
      <c r="AB20" s="38" t="str">
        <f>FieldWorksheet!P72</f>
        <v>No Volume</v>
      </c>
    </row>
    <row r="21" spans="1:28">
      <c r="A21" s="23">
        <f>FieldWorksheet!A21</f>
        <v>20</v>
      </c>
      <c r="B21" s="23" t="str">
        <f>FieldWorksheet!B21</f>
        <v>Citra, FL</v>
      </c>
      <c r="C21" s="23">
        <f>FieldWorksheet!C21</f>
        <v>3</v>
      </c>
      <c r="D21" s="23">
        <f>FieldWorksheet!D21</f>
        <v>2</v>
      </c>
      <c r="E21" s="23">
        <f>Table1[[#This Row],[Field ID (Plot)]]</f>
        <v>20</v>
      </c>
      <c r="F21" s="23">
        <f>FieldWorksheet!F21</f>
        <v>6320</v>
      </c>
      <c r="G21" s="23" t="str">
        <f>CONCATENATE("c",FieldWorksheet!G21)</f>
        <v>c359</v>
      </c>
      <c r="H21" s="23" t="str">
        <f>CONCATENATE("c",FieldWorksheet!H21)</f>
        <v>c21511</v>
      </c>
      <c r="I21" s="24">
        <f>FieldWorksheet!I21</f>
        <v>40358</v>
      </c>
      <c r="J21" s="23" t="str">
        <f>CONCATENATE(FieldWorksheet!J21,":",FieldWorksheet!K21,FieldWorksheet!L21)</f>
        <v>11:23AM</v>
      </c>
      <c r="K21" s="23" t="str">
        <f>Table1[[#This Row],[Preservation Method]]</f>
        <v>H2SO4</v>
      </c>
      <c r="L21" s="23" t="s">
        <v>96</v>
      </c>
      <c r="M21" s="23" t="str">
        <f>Table1[[#This Row],[Sample Collection]]</f>
        <v>NOx-N</v>
      </c>
      <c r="N21" s="23"/>
      <c r="O21" s="23">
        <f>FieldWorksheet!A73</f>
        <v>72</v>
      </c>
      <c r="P21" s="23" t="str">
        <f>FieldWorksheet!B73</f>
        <v>Citra, FL</v>
      </c>
      <c r="Q21" s="23">
        <f>FieldWorksheet!C73</f>
        <v>3</v>
      </c>
      <c r="R21" s="23" t="str">
        <f>FieldWorksheet!D73</f>
        <v>*</v>
      </c>
      <c r="S21" s="23" t="str">
        <f>FieldWorksheet!E73</f>
        <v>EB1</v>
      </c>
      <c r="T21" s="23">
        <f>FieldWorksheet!F73</f>
        <v>6372</v>
      </c>
      <c r="U21" s="23" t="str">
        <f>CONCATENATE("c",FieldWorksheet!G73)</f>
        <v>c359</v>
      </c>
      <c r="V21" s="23" t="str">
        <f>CONCATENATE("c",FieldWorksheet!H73)</f>
        <v>c21563</v>
      </c>
      <c r="W21" s="24">
        <f>FieldWorksheet!I73</f>
        <v>40358</v>
      </c>
      <c r="X21" s="23" t="str">
        <f>CONCATENATE(FieldWorksheet!J73,":",FieldWorksheet!K73,FieldWorksheet!L73)</f>
        <v>9:52AM</v>
      </c>
      <c r="Y21" s="23" t="str">
        <f>FieldWorksheet!M73</f>
        <v>H2SO4</v>
      </c>
      <c r="Z21" s="23" t="s">
        <v>96</v>
      </c>
      <c r="AA21" s="23" t="str">
        <f>FieldWorksheet!O73</f>
        <v>NOx-N</v>
      </c>
      <c r="AB21" s="23" t="str">
        <f>FieldWorksheet!P73</f>
        <v>No Volume</v>
      </c>
    </row>
    <row r="22" spans="1:28">
      <c r="A22" s="38">
        <f>FieldWorksheet!A22</f>
        <v>21</v>
      </c>
      <c r="B22" s="38" t="str">
        <f>FieldWorksheet!B22</f>
        <v>Citra, FL</v>
      </c>
      <c r="C22" s="38">
        <f>FieldWorksheet!C22</f>
        <v>3</v>
      </c>
      <c r="D22" s="38">
        <f>FieldWorksheet!D22</f>
        <v>2</v>
      </c>
      <c r="E22" s="38">
        <f>Table1[[#This Row],[Field ID (Plot)]]</f>
        <v>21</v>
      </c>
      <c r="F22" s="38">
        <f>FieldWorksheet!F22</f>
        <v>6321</v>
      </c>
      <c r="G22" s="38" t="str">
        <f>CONCATENATE("c",FieldWorksheet!G22)</f>
        <v>c359</v>
      </c>
      <c r="H22" s="38" t="str">
        <f>CONCATENATE("c",FieldWorksheet!H22)</f>
        <v>c21512</v>
      </c>
      <c r="I22" s="17">
        <f>FieldWorksheet!I22</f>
        <v>40358</v>
      </c>
      <c r="J22" s="38" t="str">
        <f>CONCATENATE(FieldWorksheet!J22,":",FieldWorksheet!K22,FieldWorksheet!L22)</f>
        <v>11:28AM</v>
      </c>
      <c r="K22" s="42" t="str">
        <f>Table1[[#This Row],[Preservation Method]]</f>
        <v>H2SO4</v>
      </c>
      <c r="L22" s="39" t="s">
        <v>96</v>
      </c>
      <c r="M22" s="42" t="str">
        <f>Table1[[#This Row],[Sample Collection]]</f>
        <v>NOx-N</v>
      </c>
      <c r="N22" s="38"/>
      <c r="O22" s="38">
        <f>FieldWorksheet!A74</f>
        <v>73</v>
      </c>
      <c r="P22" s="38" t="str">
        <f>FieldWorksheet!B74</f>
        <v>Citra, FL</v>
      </c>
      <c r="Q22" s="38">
        <f>FieldWorksheet!C74</f>
        <v>3</v>
      </c>
      <c r="R22" s="38" t="str">
        <f>FieldWorksheet!D74</f>
        <v>*</v>
      </c>
      <c r="S22" s="38" t="str">
        <f>FieldWorksheet!E74</f>
        <v>EB2</v>
      </c>
      <c r="T22" s="38">
        <f>FieldWorksheet!F74</f>
        <v>6373</v>
      </c>
      <c r="U22" s="38" t="str">
        <f>CONCATENATE("c",FieldWorksheet!G74)</f>
        <v>c359</v>
      </c>
      <c r="V22" s="38" t="str">
        <f>CONCATENATE("c",FieldWorksheet!H74)</f>
        <v>c21564</v>
      </c>
      <c r="W22" s="17">
        <f>FieldWorksheet!I74</f>
        <v>40358</v>
      </c>
      <c r="X22" s="38" t="str">
        <f>CONCATENATE(FieldWorksheet!J74,":",FieldWorksheet!K74,FieldWorksheet!L74)</f>
        <v>9:52AM</v>
      </c>
      <c r="Y22" s="42" t="str">
        <f>FieldWorksheet!M74</f>
        <v>H2SO4</v>
      </c>
      <c r="Z22" s="39" t="s">
        <v>96</v>
      </c>
      <c r="AA22" s="42" t="str">
        <f>FieldWorksheet!O74</f>
        <v>NOx-N</v>
      </c>
      <c r="AB22" s="38" t="str">
        <f>FieldWorksheet!P74</f>
        <v>No Volume</v>
      </c>
    </row>
    <row r="23" spans="1:28">
      <c r="A23" s="23">
        <f>FieldWorksheet!A23</f>
        <v>22</v>
      </c>
      <c r="B23" s="23" t="str">
        <f>FieldWorksheet!B23</f>
        <v>Citra, FL</v>
      </c>
      <c r="C23" s="23">
        <f>FieldWorksheet!C23</f>
        <v>3</v>
      </c>
      <c r="D23" s="23">
        <f>FieldWorksheet!D23</f>
        <v>2</v>
      </c>
      <c r="E23" s="23">
        <f>Table1[[#This Row],[Field ID (Plot)]]</f>
        <v>22</v>
      </c>
      <c r="F23" s="23">
        <f>FieldWorksheet!F23</f>
        <v>6322</v>
      </c>
      <c r="G23" s="23" t="str">
        <f>CONCATENATE("c",FieldWorksheet!G23)</f>
        <v>c359</v>
      </c>
      <c r="H23" s="23" t="str">
        <f>CONCATENATE("c",FieldWorksheet!H23)</f>
        <v>c21513</v>
      </c>
      <c r="I23" s="24">
        <f>FieldWorksheet!I23</f>
        <v>40358</v>
      </c>
      <c r="J23" s="23" t="str">
        <f>CONCATENATE(FieldWorksheet!J23,":",FieldWorksheet!K23,FieldWorksheet!L23)</f>
        <v>11:30AM</v>
      </c>
      <c r="K23" s="23" t="str">
        <f>Table1[[#This Row],[Preservation Method]]</f>
        <v>H2SO4</v>
      </c>
      <c r="L23" s="23" t="s">
        <v>96</v>
      </c>
      <c r="M23" s="23" t="str">
        <f>Table1[[#This Row],[Sample Collection]]</f>
        <v>NOx-N</v>
      </c>
      <c r="N23" s="23"/>
      <c r="O23" s="23">
        <f>FieldWorksheet!A75</f>
        <v>74</v>
      </c>
      <c r="P23" s="23" t="str">
        <f>FieldWorksheet!B75</f>
        <v>Citra, FL</v>
      </c>
      <c r="Q23" s="23">
        <f>FieldWorksheet!C75</f>
        <v>3</v>
      </c>
      <c r="R23" s="23" t="str">
        <f>FieldWorksheet!D75</f>
        <v>*</v>
      </c>
      <c r="S23" s="23" t="str">
        <f>FieldWorksheet!E75</f>
        <v>EB3</v>
      </c>
      <c r="T23" s="23">
        <f>FieldWorksheet!F75</f>
        <v>6374</v>
      </c>
      <c r="U23" s="23" t="str">
        <f>CONCATENATE("c",FieldWorksheet!G75)</f>
        <v>c359</v>
      </c>
      <c r="V23" s="23" t="str">
        <f>CONCATENATE("c",FieldWorksheet!H75)</f>
        <v>c21565</v>
      </c>
      <c r="W23" s="24">
        <f>FieldWorksheet!I75</f>
        <v>40358</v>
      </c>
      <c r="X23" s="23" t="str">
        <f>CONCATENATE(FieldWorksheet!J75,":",FieldWorksheet!K75,FieldWorksheet!L75)</f>
        <v>9:54AM</v>
      </c>
      <c r="Y23" s="23" t="str">
        <f>FieldWorksheet!M75</f>
        <v>H2SO4</v>
      </c>
      <c r="Z23" s="23" t="s">
        <v>96</v>
      </c>
      <c r="AA23" s="23" t="str">
        <f>FieldWorksheet!O75</f>
        <v>NOx-N</v>
      </c>
      <c r="AB23" s="23" t="str">
        <f>FieldWorksheet!P75</f>
        <v>No Volume</v>
      </c>
    </row>
    <row r="24" spans="1:28">
      <c r="A24" s="38">
        <f>FieldWorksheet!A24</f>
        <v>23</v>
      </c>
      <c r="B24" s="38" t="str">
        <f>FieldWorksheet!B24</f>
        <v>Citra, FL</v>
      </c>
      <c r="C24" s="38">
        <f>FieldWorksheet!C24</f>
        <v>3</v>
      </c>
      <c r="D24" s="38">
        <f>FieldWorksheet!D24</f>
        <v>2</v>
      </c>
      <c r="E24" s="38">
        <f>Table1[[#This Row],[Field ID (Plot)]]</f>
        <v>23</v>
      </c>
      <c r="F24" s="38">
        <f>FieldWorksheet!F24</f>
        <v>6323</v>
      </c>
      <c r="G24" s="38" t="str">
        <f>CONCATENATE("c",FieldWorksheet!G24)</f>
        <v>c359</v>
      </c>
      <c r="H24" s="38" t="str">
        <f>CONCATENATE("c",FieldWorksheet!H24)</f>
        <v>c21514</v>
      </c>
      <c r="I24" s="17">
        <f>FieldWorksheet!I24</f>
        <v>40358</v>
      </c>
      <c r="J24" s="38" t="str">
        <f>CONCATENATE(FieldWorksheet!J24,":",FieldWorksheet!K24,FieldWorksheet!L24)</f>
        <v>11:41AM</v>
      </c>
      <c r="K24" s="42" t="str">
        <f>Table1[[#This Row],[Preservation Method]]</f>
        <v>H2SO4</v>
      </c>
      <c r="L24" s="39" t="s">
        <v>96</v>
      </c>
      <c r="M24" s="42" t="str">
        <f>Table1[[#This Row],[Sample Collection]]</f>
        <v>NOx-N</v>
      </c>
      <c r="N24" s="38"/>
      <c r="O24" s="26">
        <f>FieldWorksheet!A76</f>
        <v>75</v>
      </c>
      <c r="P24" s="26" t="str">
        <f>FieldWorksheet!B76</f>
        <v>Citra, FL</v>
      </c>
      <c r="Q24" s="26">
        <f>FieldWorksheet!C76</f>
        <v>3</v>
      </c>
      <c r="R24" s="26" t="str">
        <f>FieldWorksheet!D76</f>
        <v>*</v>
      </c>
      <c r="S24" s="26" t="str">
        <f>FieldWorksheet!E76</f>
        <v>EB4</v>
      </c>
      <c r="T24" s="26">
        <f>FieldWorksheet!F76</f>
        <v>6375</v>
      </c>
      <c r="U24" s="26" t="str">
        <f>CONCATENATE("c",FieldWorksheet!G76)</f>
        <v>c359</v>
      </c>
      <c r="V24" s="26" t="str">
        <f>CONCATENATE("c",FieldWorksheet!H76)</f>
        <v>c21566</v>
      </c>
      <c r="W24" s="25">
        <f>FieldWorksheet!I76</f>
        <v>40358</v>
      </c>
      <c r="X24" s="26" t="str">
        <f>CONCATENATE(FieldWorksheet!J76,":",FieldWorksheet!K76,FieldWorksheet!L76)</f>
        <v>9:55AM</v>
      </c>
      <c r="Y24" s="42" t="str">
        <f>FieldWorksheet!M76</f>
        <v>H2SO4</v>
      </c>
      <c r="Z24" s="39" t="s">
        <v>96</v>
      </c>
      <c r="AA24" s="42" t="str">
        <f>FieldWorksheet!O76</f>
        <v>NOx-N</v>
      </c>
      <c r="AB24" s="26" t="str">
        <f>FieldWorksheet!P76</f>
        <v>No Volume</v>
      </c>
    </row>
    <row r="25" spans="1:28">
      <c r="A25" s="23">
        <f>FieldWorksheet!A25</f>
        <v>24</v>
      </c>
      <c r="B25" s="23" t="str">
        <f>FieldWorksheet!B25</f>
        <v>Citra, FL</v>
      </c>
      <c r="C25" s="23">
        <f>FieldWorksheet!C25</f>
        <v>3</v>
      </c>
      <c r="D25" s="23">
        <f>FieldWorksheet!D25</f>
        <v>2</v>
      </c>
      <c r="E25" s="23">
        <f>Table1[[#This Row],[Field ID (Plot)]]</f>
        <v>24</v>
      </c>
      <c r="F25" s="23">
        <f>FieldWorksheet!F25</f>
        <v>6324</v>
      </c>
      <c r="G25" s="23" t="str">
        <f>CONCATENATE("c",FieldWorksheet!G25)</f>
        <v>c359</v>
      </c>
      <c r="H25" s="23" t="str">
        <f>CONCATENATE("c",FieldWorksheet!H25)</f>
        <v>c21515</v>
      </c>
      <c r="I25" s="24">
        <f>FieldWorksheet!I25</f>
        <v>40358</v>
      </c>
      <c r="J25" s="23" t="str">
        <f>CONCATENATE(FieldWorksheet!J25,":",FieldWorksheet!K25,FieldWorksheet!L25)</f>
        <v>11:43AM</v>
      </c>
      <c r="K25" s="23" t="str">
        <f>Table1[[#This Row],[Preservation Method]]</f>
        <v>H2SO4</v>
      </c>
      <c r="L25" s="23" t="s">
        <v>96</v>
      </c>
      <c r="M25" s="23" t="str">
        <f>Table1[[#This Row],[Sample Collection]]</f>
        <v>NOx-N</v>
      </c>
      <c r="N25" s="23"/>
      <c r="O25" s="62" t="s">
        <v>32</v>
      </c>
      <c r="P25" s="63"/>
      <c r="Q25" s="62" t="s">
        <v>38</v>
      </c>
      <c r="R25" s="63"/>
      <c r="S25" s="62" t="s">
        <v>30</v>
      </c>
      <c r="T25" s="63"/>
      <c r="U25" s="62" t="s">
        <v>31</v>
      </c>
      <c r="V25" s="63"/>
      <c r="W25" s="64" t="s">
        <v>39</v>
      </c>
      <c r="X25" s="64"/>
      <c r="Y25" s="64"/>
      <c r="Z25" s="64"/>
      <c r="AA25" s="64"/>
      <c r="AB25" s="65"/>
    </row>
    <row r="26" spans="1:28">
      <c r="A26" s="38">
        <f>FieldWorksheet!A26</f>
        <v>25</v>
      </c>
      <c r="B26" s="38" t="str">
        <f>FieldWorksheet!B26</f>
        <v>Citra, FL</v>
      </c>
      <c r="C26" s="38">
        <f>FieldWorksheet!C26</f>
        <v>3</v>
      </c>
      <c r="D26" s="38">
        <f>FieldWorksheet!D26</f>
        <v>2</v>
      </c>
      <c r="E26" s="38">
        <f>Table1[[#This Row],[Field ID (Plot)]]</f>
        <v>25</v>
      </c>
      <c r="F26" s="38">
        <f>FieldWorksheet!F26</f>
        <v>6325</v>
      </c>
      <c r="G26" s="38" t="str">
        <f>CONCATENATE("c",FieldWorksheet!G26)</f>
        <v>c359</v>
      </c>
      <c r="H26" s="38" t="str">
        <f>CONCATENATE("c",FieldWorksheet!H26)</f>
        <v>c21516</v>
      </c>
      <c r="I26" s="17">
        <f>FieldWorksheet!I26</f>
        <v>40358</v>
      </c>
      <c r="J26" s="38" t="str">
        <f>CONCATENATE(FieldWorksheet!J26,":",FieldWorksheet!K26,FieldWorksheet!L26)</f>
        <v>11:45AM</v>
      </c>
      <c r="K26" s="42" t="str">
        <f>Table1[[#This Row],[Preservation Method]]</f>
        <v>H2SO4</v>
      </c>
      <c r="L26" s="39" t="s">
        <v>96</v>
      </c>
      <c r="M26" s="42" t="str">
        <f>Table1[[#This Row],[Sample Collection]]</f>
        <v>NOx-N</v>
      </c>
      <c r="N26" s="38"/>
      <c r="O26" s="36" t="s">
        <v>33</v>
      </c>
      <c r="P26" s="40"/>
      <c r="Q26" s="57">
        <f>FieldWorksheet!Y2</f>
        <v>1.6</v>
      </c>
      <c r="R26" s="58"/>
      <c r="S26" s="57">
        <f>FieldWorksheet!S8</f>
        <v>0</v>
      </c>
      <c r="T26" s="58"/>
      <c r="U26" s="57">
        <f>FieldWorksheet!T8</f>
        <v>1.5</v>
      </c>
      <c r="V26" s="58"/>
      <c r="W26" s="61" t="s">
        <v>44</v>
      </c>
      <c r="X26" s="61"/>
      <c r="Y26" s="61" t="s">
        <v>42</v>
      </c>
      <c r="Z26" s="61"/>
      <c r="AA26" s="61" t="s">
        <v>43</v>
      </c>
      <c r="AB26" s="69"/>
    </row>
    <row r="27" spans="1:28">
      <c r="A27" s="23">
        <f>FieldWorksheet!A27</f>
        <v>26</v>
      </c>
      <c r="B27" s="23" t="str">
        <f>FieldWorksheet!B27</f>
        <v>Citra, FL</v>
      </c>
      <c r="C27" s="23">
        <f>FieldWorksheet!C27</f>
        <v>3</v>
      </c>
      <c r="D27" s="23">
        <f>FieldWorksheet!D27</f>
        <v>2</v>
      </c>
      <c r="E27" s="23">
        <f>Table1[[#This Row],[Field ID (Plot)]]</f>
        <v>26</v>
      </c>
      <c r="F27" s="23">
        <f>FieldWorksheet!F27</f>
        <v>6326</v>
      </c>
      <c r="G27" s="23" t="str">
        <f>CONCATENATE("c",FieldWorksheet!G27)</f>
        <v>c359</v>
      </c>
      <c r="H27" s="23" t="str">
        <f>CONCATENATE("c",FieldWorksheet!H27)</f>
        <v>c21517</v>
      </c>
      <c r="I27" s="24">
        <f>FieldWorksheet!I27</f>
        <v>40358</v>
      </c>
      <c r="J27" s="23" t="str">
        <f>CONCATENATE(FieldWorksheet!J27,":",FieldWorksheet!K27,FieldWorksheet!L27)</f>
        <v>11:48AM</v>
      </c>
      <c r="K27" s="23" t="str">
        <f>Table1[[#This Row],[Preservation Method]]</f>
        <v>H2SO4</v>
      </c>
      <c r="L27" s="23" t="s">
        <v>96</v>
      </c>
      <c r="M27" s="23" t="str">
        <f>Table1[[#This Row],[Sample Collection]]</f>
        <v>NOx-N</v>
      </c>
      <c r="N27" s="23"/>
      <c r="O27" s="36" t="s">
        <v>34</v>
      </c>
      <c r="P27" s="40"/>
      <c r="Q27" s="57"/>
      <c r="R27" s="58"/>
      <c r="S27" s="57"/>
      <c r="T27" s="58"/>
      <c r="U27" s="57"/>
      <c r="V27" s="58"/>
      <c r="W27" s="70" t="s">
        <v>41</v>
      </c>
      <c r="X27" s="71">
        <f>FieldWorksheet!R13</f>
        <v>96</v>
      </c>
      <c r="Y27" s="71" t="str">
        <f>FieldWorksheet!T13</f>
        <v>Partly Cloudy</v>
      </c>
      <c r="Z27" s="71"/>
      <c r="AA27" s="71" t="str">
        <f>CONCATENATE(FieldWorksheet!U13,FieldWorksheet!V13)</f>
        <v>SE13</v>
      </c>
      <c r="AB27" s="73"/>
    </row>
    <row r="28" spans="1:28">
      <c r="A28" s="38">
        <f>FieldWorksheet!A28</f>
        <v>27</v>
      </c>
      <c r="B28" s="38" t="str">
        <f>FieldWorksheet!B28</f>
        <v>Citra, FL</v>
      </c>
      <c r="C28" s="38">
        <f>FieldWorksheet!C28</f>
        <v>3</v>
      </c>
      <c r="D28" s="38">
        <f>FieldWorksheet!D28</f>
        <v>2</v>
      </c>
      <c r="E28" s="38">
        <f>Table1[[#This Row],[Field ID (Plot)]]</f>
        <v>27</v>
      </c>
      <c r="F28" s="38">
        <f>FieldWorksheet!F28</f>
        <v>6327</v>
      </c>
      <c r="G28" s="38" t="str">
        <f>CONCATENATE("c",FieldWorksheet!G28)</f>
        <v>c359</v>
      </c>
      <c r="H28" s="38" t="str">
        <f>CONCATENATE("c",FieldWorksheet!H28)</f>
        <v>c21518</v>
      </c>
      <c r="I28" s="17">
        <f>FieldWorksheet!I28</f>
        <v>40358</v>
      </c>
      <c r="J28" s="38" t="str">
        <f>CONCATENATE(FieldWorksheet!J28,":",FieldWorksheet!K28,FieldWorksheet!L28)</f>
        <v>11:50AM</v>
      </c>
      <c r="K28" s="42" t="str">
        <f>Table1[[#This Row],[Preservation Method]]</f>
        <v>H2SO4</v>
      </c>
      <c r="L28" s="39" t="s">
        <v>96</v>
      </c>
      <c r="M28" s="42" t="str">
        <f>Table1[[#This Row],[Sample Collection]]</f>
        <v>NOx-N</v>
      </c>
      <c r="N28" s="38"/>
      <c r="O28" s="36" t="s">
        <v>35</v>
      </c>
      <c r="P28" s="40"/>
      <c r="Q28" s="57"/>
      <c r="R28" s="58"/>
      <c r="S28" s="57"/>
      <c r="T28" s="58"/>
      <c r="U28" s="57"/>
      <c r="V28" s="58"/>
      <c r="W28" s="70"/>
      <c r="X28" s="71"/>
      <c r="Y28" s="71"/>
      <c r="Z28" s="71"/>
      <c r="AA28" s="71"/>
      <c r="AB28" s="73"/>
    </row>
    <row r="29" spans="1:28">
      <c r="A29" s="23">
        <f>FieldWorksheet!A29</f>
        <v>28</v>
      </c>
      <c r="B29" s="23" t="str">
        <f>FieldWorksheet!B29</f>
        <v>Citra, FL</v>
      </c>
      <c r="C29" s="23">
        <f>FieldWorksheet!C29</f>
        <v>3</v>
      </c>
      <c r="D29" s="23">
        <f>FieldWorksheet!D29</f>
        <v>2</v>
      </c>
      <c r="E29" s="23">
        <f>Table1[[#This Row],[Field ID (Plot)]]</f>
        <v>28</v>
      </c>
      <c r="F29" s="23">
        <f>FieldWorksheet!F29</f>
        <v>6328</v>
      </c>
      <c r="G29" s="23" t="str">
        <f>CONCATENATE("c",FieldWorksheet!G29)</f>
        <v>c359</v>
      </c>
      <c r="H29" s="23" t="str">
        <f>CONCATENATE("c",FieldWorksheet!H29)</f>
        <v>c21519</v>
      </c>
      <c r="I29" s="24">
        <f>FieldWorksheet!I29</f>
        <v>40358</v>
      </c>
      <c r="J29" s="23" t="str">
        <f>CONCATENATE(FieldWorksheet!J29,":",FieldWorksheet!K29,FieldWorksheet!L29)</f>
        <v>11:56AM</v>
      </c>
      <c r="K29" s="23" t="str">
        <f>Table1[[#This Row],[Preservation Method]]</f>
        <v>H2SO4</v>
      </c>
      <c r="L29" s="23" t="s">
        <v>96</v>
      </c>
      <c r="M29" s="23" t="str">
        <f>Table1[[#This Row],[Sample Collection]]</f>
        <v>NOx-N</v>
      </c>
      <c r="N29" s="23"/>
      <c r="O29" s="36" t="s">
        <v>36</v>
      </c>
      <c r="P29" s="40"/>
      <c r="Q29" s="57"/>
      <c r="R29" s="58"/>
      <c r="S29" s="57"/>
      <c r="T29" s="58"/>
      <c r="U29" s="57"/>
      <c r="V29" s="58"/>
      <c r="W29" s="70" t="s">
        <v>40</v>
      </c>
      <c r="X29" s="71">
        <f>FieldWorksheet!S13</f>
        <v>73</v>
      </c>
      <c r="Y29" s="71"/>
      <c r="Z29" s="71"/>
      <c r="AA29" s="71"/>
      <c r="AB29" s="73"/>
    </row>
    <row r="30" spans="1:28">
      <c r="A30" s="38">
        <f>FieldWorksheet!A30</f>
        <v>29</v>
      </c>
      <c r="B30" s="38" t="str">
        <f>FieldWorksheet!B30</f>
        <v>Citra, FL</v>
      </c>
      <c r="C30" s="38">
        <f>FieldWorksheet!C30</f>
        <v>3</v>
      </c>
      <c r="D30" s="38">
        <f>FieldWorksheet!D30</f>
        <v>2</v>
      </c>
      <c r="E30" s="38">
        <f>Table1[[#This Row],[Field ID (Plot)]]</f>
        <v>29</v>
      </c>
      <c r="F30" s="38">
        <f>FieldWorksheet!F30</f>
        <v>6329</v>
      </c>
      <c r="G30" s="38" t="str">
        <f>CONCATENATE("c",FieldWorksheet!G30)</f>
        <v>c359</v>
      </c>
      <c r="H30" s="38" t="str">
        <f>CONCATENATE("c",FieldWorksheet!H30)</f>
        <v>c21520</v>
      </c>
      <c r="I30" s="17">
        <f>FieldWorksheet!I30</f>
        <v>40358</v>
      </c>
      <c r="J30" s="38" t="str">
        <f>CONCATENATE(FieldWorksheet!J30,":",FieldWorksheet!K30,FieldWorksheet!L30)</f>
        <v>:</v>
      </c>
      <c r="K30" s="42">
        <f>Table1[[#This Row],[Preservation Method]]</f>
        <v>0</v>
      </c>
      <c r="L30" s="39" t="s">
        <v>96</v>
      </c>
      <c r="M30" s="42">
        <f>Table1[[#This Row],[Sample Collection]]</f>
        <v>0</v>
      </c>
      <c r="N30" s="38"/>
      <c r="O30" s="37" t="s">
        <v>37</v>
      </c>
      <c r="P30" s="41"/>
      <c r="Q30" s="59"/>
      <c r="R30" s="60"/>
      <c r="S30" s="59"/>
      <c r="T30" s="60"/>
      <c r="U30" s="59"/>
      <c r="V30" s="60"/>
      <c r="W30" s="75"/>
      <c r="X30" s="72"/>
      <c r="Y30" s="72"/>
      <c r="Z30" s="72"/>
      <c r="AA30" s="72"/>
      <c r="AB30" s="74"/>
    </row>
    <row r="31" spans="1:28" ht="12.75" customHeight="1">
      <c r="A31" s="23">
        <f>FieldWorksheet!A31</f>
        <v>30</v>
      </c>
      <c r="B31" s="23" t="str">
        <f>FieldWorksheet!B31</f>
        <v>Citra, FL</v>
      </c>
      <c r="C31" s="23">
        <f>FieldWorksheet!C31</f>
        <v>3</v>
      </c>
      <c r="D31" s="23">
        <f>FieldWorksheet!D31</f>
        <v>2</v>
      </c>
      <c r="E31" s="23">
        <f>Table1[[#This Row],[Field ID (Plot)]]</f>
        <v>30</v>
      </c>
      <c r="F31" s="23">
        <f>FieldWorksheet!F31</f>
        <v>6330</v>
      </c>
      <c r="G31" s="23" t="str">
        <f>CONCATENATE("c",FieldWorksheet!G31)</f>
        <v>c359</v>
      </c>
      <c r="H31" s="23" t="str">
        <f>CONCATENATE("c",FieldWorksheet!H31)</f>
        <v>c21521</v>
      </c>
      <c r="I31" s="24">
        <f>FieldWorksheet!I31</f>
        <v>40358</v>
      </c>
      <c r="J31" s="23" t="str">
        <f>CONCATENATE(FieldWorksheet!J31,":",FieldWorksheet!K31,FieldWorksheet!L31)</f>
        <v>:</v>
      </c>
      <c r="K31" s="23">
        <f>Table1[[#This Row],[Preservation Method]]</f>
        <v>0</v>
      </c>
      <c r="L31" s="23" t="s">
        <v>96</v>
      </c>
      <c r="M31" s="23">
        <f>Table1[[#This Row],[Sample Collection]]</f>
        <v>0</v>
      </c>
      <c r="N31" s="23"/>
      <c r="O31" s="76" t="s">
        <v>45</v>
      </c>
      <c r="P31" s="76"/>
      <c r="Q31" s="76"/>
      <c r="R31" s="76"/>
      <c r="S31" s="76"/>
      <c r="T31" s="76"/>
      <c r="U31" s="76"/>
      <c r="V31" s="76"/>
      <c r="W31" s="76"/>
      <c r="X31" s="76"/>
      <c r="Y31" s="76"/>
      <c r="Z31" s="76"/>
      <c r="AA31" s="76"/>
      <c r="AB31" s="76"/>
    </row>
    <row r="32" spans="1:28">
      <c r="A32" s="38">
        <f>FieldWorksheet!A32</f>
        <v>31</v>
      </c>
      <c r="B32" s="38" t="str">
        <f>FieldWorksheet!B32</f>
        <v>Citra, FL</v>
      </c>
      <c r="C32" s="38">
        <f>FieldWorksheet!C32</f>
        <v>3</v>
      </c>
      <c r="D32" s="38">
        <f>FieldWorksheet!D32</f>
        <v>2</v>
      </c>
      <c r="E32" s="38">
        <f>Table1[[#This Row],[Field ID (Plot)]]</f>
        <v>31</v>
      </c>
      <c r="F32" s="38">
        <f>FieldWorksheet!F32</f>
        <v>6331</v>
      </c>
      <c r="G32" s="38" t="str">
        <f>CONCATENATE("c",FieldWorksheet!G32)</f>
        <v>c359</v>
      </c>
      <c r="H32" s="38" t="str">
        <f>CONCATENATE("c",FieldWorksheet!H32)</f>
        <v>c21522</v>
      </c>
      <c r="I32" s="17">
        <f>FieldWorksheet!I32</f>
        <v>40358</v>
      </c>
      <c r="J32" s="38" t="str">
        <f>CONCATENATE(FieldWorksheet!J32,":",FieldWorksheet!K32,FieldWorksheet!L32)</f>
        <v>11:54AM</v>
      </c>
      <c r="K32" s="42" t="str">
        <f>Table1[[#This Row],[Preservation Method]]</f>
        <v>H2SO4</v>
      </c>
      <c r="L32" s="39" t="s">
        <v>96</v>
      </c>
      <c r="M32" s="42" t="str">
        <f>Table1[[#This Row],[Sample Collection]]</f>
        <v>NOx-N</v>
      </c>
      <c r="N32" s="38"/>
      <c r="O32" s="77"/>
      <c r="P32" s="77"/>
      <c r="Q32" s="77"/>
      <c r="R32" s="77"/>
      <c r="S32" s="77"/>
      <c r="T32" s="77"/>
      <c r="U32" s="77"/>
      <c r="V32" s="77"/>
      <c r="W32" s="77"/>
      <c r="X32" s="77"/>
      <c r="Y32" s="77"/>
      <c r="Z32" s="77"/>
      <c r="AA32" s="77"/>
      <c r="AB32" s="77"/>
    </row>
    <row r="33" spans="1:28">
      <c r="A33" s="23">
        <f>FieldWorksheet!A33</f>
        <v>32</v>
      </c>
      <c r="B33" s="23" t="str">
        <f>FieldWorksheet!B33</f>
        <v>Citra, FL</v>
      </c>
      <c r="C33" s="23">
        <f>FieldWorksheet!C33</f>
        <v>3</v>
      </c>
      <c r="D33" s="23">
        <f>FieldWorksheet!D33</f>
        <v>2</v>
      </c>
      <c r="E33" s="23">
        <f>Table1[[#This Row],[Field ID (Plot)]]</f>
        <v>32</v>
      </c>
      <c r="F33" s="23">
        <f>FieldWorksheet!F33</f>
        <v>6332</v>
      </c>
      <c r="G33" s="23" t="str">
        <f>CONCATENATE("c",FieldWorksheet!G33)</f>
        <v>c359</v>
      </c>
      <c r="H33" s="23" t="str">
        <f>CONCATENATE("c",FieldWorksheet!H33)</f>
        <v>c21523</v>
      </c>
      <c r="I33" s="24">
        <f>FieldWorksheet!I33</f>
        <v>40358</v>
      </c>
      <c r="J33" s="23" t="str">
        <f>CONCATENATE(FieldWorksheet!J33,":",FieldWorksheet!K33,FieldWorksheet!L33)</f>
        <v>11:59AM</v>
      </c>
      <c r="K33" s="23" t="str">
        <f>Table1[[#This Row],[Preservation Method]]</f>
        <v>H2SO4</v>
      </c>
      <c r="L33" s="23" t="s">
        <v>96</v>
      </c>
      <c r="M33" s="23" t="str">
        <f>Table1[[#This Row],[Sample Collection]]</f>
        <v>NOx-N</v>
      </c>
      <c r="N33" s="23"/>
      <c r="O33" s="77"/>
      <c r="P33" s="77"/>
      <c r="Q33" s="77"/>
      <c r="R33" s="77"/>
      <c r="S33" s="77"/>
      <c r="T33" s="77"/>
      <c r="U33" s="77"/>
      <c r="V33" s="77"/>
      <c r="W33" s="77"/>
      <c r="X33" s="77"/>
      <c r="Y33" s="77"/>
      <c r="Z33" s="77"/>
      <c r="AA33" s="77"/>
      <c r="AB33" s="77"/>
    </row>
    <row r="34" spans="1:28">
      <c r="A34" s="38">
        <f>FieldWorksheet!A34</f>
        <v>33</v>
      </c>
      <c r="B34" s="38" t="str">
        <f>FieldWorksheet!B34</f>
        <v>Citra, FL</v>
      </c>
      <c r="C34" s="38">
        <f>FieldWorksheet!C34</f>
        <v>3</v>
      </c>
      <c r="D34" s="38">
        <f>FieldWorksheet!D34</f>
        <v>3</v>
      </c>
      <c r="E34" s="38">
        <f>Table1[[#This Row],[Field ID (Plot)]]</f>
        <v>33</v>
      </c>
      <c r="F34" s="38">
        <f>FieldWorksheet!F34</f>
        <v>6333</v>
      </c>
      <c r="G34" s="38" t="str">
        <f>CONCATENATE("c",FieldWorksheet!G34)</f>
        <v>c359</v>
      </c>
      <c r="H34" s="38" t="str">
        <f>CONCATENATE("c",FieldWorksheet!H34)</f>
        <v>c21524</v>
      </c>
      <c r="I34" s="17">
        <f>FieldWorksheet!I34</f>
        <v>40358</v>
      </c>
      <c r="J34" s="38" t="str">
        <f>CONCATENATE(FieldWorksheet!J34,":",FieldWorksheet!K34,FieldWorksheet!L34)</f>
        <v>1:35PM</v>
      </c>
      <c r="K34" s="42" t="str">
        <f>Table1[[#This Row],[Preservation Method]]</f>
        <v>H2SO4</v>
      </c>
      <c r="L34" s="39" t="s">
        <v>96</v>
      </c>
      <c r="M34" s="42" t="str">
        <f>Table1[[#This Row],[Sample Collection]]</f>
        <v>NOx-N</v>
      </c>
      <c r="N34" s="38"/>
      <c r="O34" s="78" t="s">
        <v>95</v>
      </c>
      <c r="P34" s="78"/>
      <c r="Q34" s="78"/>
      <c r="R34" s="78"/>
      <c r="S34" s="78"/>
      <c r="T34" s="78"/>
      <c r="U34" s="78"/>
      <c r="V34" s="78"/>
      <c r="W34" s="78"/>
      <c r="X34" s="78"/>
      <c r="Y34" s="78"/>
      <c r="Z34" s="78"/>
      <c r="AA34" s="78"/>
      <c r="AB34" s="78"/>
    </row>
    <row r="35" spans="1:28">
      <c r="A35" s="23">
        <f>FieldWorksheet!A35</f>
        <v>34</v>
      </c>
      <c r="B35" s="23" t="str">
        <f>FieldWorksheet!B35</f>
        <v>Citra, FL</v>
      </c>
      <c r="C35" s="23">
        <f>FieldWorksheet!C35</f>
        <v>3</v>
      </c>
      <c r="D35" s="23">
        <f>FieldWorksheet!D35</f>
        <v>3</v>
      </c>
      <c r="E35" s="23">
        <f>Table1[[#This Row],[Field ID (Plot)]]</f>
        <v>34</v>
      </c>
      <c r="F35" s="23">
        <f>FieldWorksheet!F35</f>
        <v>6334</v>
      </c>
      <c r="G35" s="23" t="str">
        <f>CONCATENATE("c",FieldWorksheet!G35)</f>
        <v>c359</v>
      </c>
      <c r="H35" s="23" t="str">
        <f>CONCATENATE("c",FieldWorksheet!H35)</f>
        <v>c21525</v>
      </c>
      <c r="I35" s="24">
        <f>FieldWorksheet!I35</f>
        <v>40358</v>
      </c>
      <c r="J35" s="23" t="str">
        <f>CONCATENATE(FieldWorksheet!J35,":",FieldWorksheet!K35,FieldWorksheet!L35)</f>
        <v>1:37PM</v>
      </c>
      <c r="K35" s="23" t="str">
        <f>Table1[[#This Row],[Preservation Method]]</f>
        <v>H2SO4</v>
      </c>
      <c r="L35" s="23" t="s">
        <v>96</v>
      </c>
      <c r="M35" s="23" t="str">
        <f>Table1[[#This Row],[Sample Collection]]</f>
        <v>NOx-N</v>
      </c>
      <c r="N35" s="23"/>
      <c r="O35" s="78"/>
      <c r="P35" s="78"/>
      <c r="Q35" s="78"/>
      <c r="R35" s="78"/>
      <c r="S35" s="78"/>
      <c r="T35" s="78"/>
      <c r="U35" s="78"/>
      <c r="V35" s="78"/>
      <c r="W35" s="78"/>
      <c r="X35" s="78"/>
      <c r="Y35" s="78"/>
      <c r="Z35" s="78"/>
      <c r="AA35" s="78"/>
      <c r="AB35" s="78"/>
    </row>
    <row r="36" spans="1:28">
      <c r="A36" s="38">
        <f>FieldWorksheet!A36</f>
        <v>35</v>
      </c>
      <c r="B36" s="38" t="str">
        <f>FieldWorksheet!B36</f>
        <v>Citra, FL</v>
      </c>
      <c r="C36" s="38">
        <f>FieldWorksheet!C36</f>
        <v>3</v>
      </c>
      <c r="D36" s="38">
        <f>FieldWorksheet!D36</f>
        <v>3</v>
      </c>
      <c r="E36" s="38">
        <f>Table1[[#This Row],[Field ID (Plot)]]</f>
        <v>35</v>
      </c>
      <c r="F36" s="38">
        <f>FieldWorksheet!F36</f>
        <v>6335</v>
      </c>
      <c r="G36" s="38" t="str">
        <f>CONCATENATE("c",FieldWorksheet!G36)</f>
        <v>c359</v>
      </c>
      <c r="H36" s="38" t="str">
        <f>CONCATENATE("c",FieldWorksheet!H36)</f>
        <v>c21526</v>
      </c>
      <c r="I36" s="17">
        <f>FieldWorksheet!I36</f>
        <v>40358</v>
      </c>
      <c r="J36" s="38" t="str">
        <f>CONCATENATE(FieldWorksheet!J36,":",FieldWorksheet!K36,FieldWorksheet!L36)</f>
        <v>1:41PM</v>
      </c>
      <c r="K36" s="42" t="str">
        <f>Table1[[#This Row],[Preservation Method]]</f>
        <v>H2SO4</v>
      </c>
      <c r="L36" s="39" t="s">
        <v>96</v>
      </c>
      <c r="M36" s="42" t="str">
        <f>Table1[[#This Row],[Sample Collection]]</f>
        <v>NOx-N</v>
      </c>
      <c r="N36" s="38"/>
      <c r="O36" s="78"/>
      <c r="P36" s="78"/>
      <c r="Q36" s="78"/>
      <c r="R36" s="78"/>
      <c r="S36" s="78"/>
      <c r="T36" s="78"/>
      <c r="U36" s="78"/>
      <c r="V36" s="78"/>
      <c r="W36" s="78"/>
      <c r="X36" s="78"/>
      <c r="Y36" s="78"/>
      <c r="Z36" s="78"/>
      <c r="AA36" s="78"/>
      <c r="AB36" s="78"/>
    </row>
    <row r="37" spans="1:28">
      <c r="A37" s="23">
        <f>FieldWorksheet!A37</f>
        <v>36</v>
      </c>
      <c r="B37" s="23" t="str">
        <f>FieldWorksheet!B37</f>
        <v>Citra, FL</v>
      </c>
      <c r="C37" s="23">
        <f>FieldWorksheet!C37</f>
        <v>3</v>
      </c>
      <c r="D37" s="23">
        <f>FieldWorksheet!D37</f>
        <v>3</v>
      </c>
      <c r="E37" s="23">
        <f>Table1[[#This Row],[Field ID (Plot)]]</f>
        <v>36</v>
      </c>
      <c r="F37" s="23">
        <f>FieldWorksheet!F37</f>
        <v>6336</v>
      </c>
      <c r="G37" s="23" t="str">
        <f>CONCATENATE("c",FieldWorksheet!G37)</f>
        <v>c359</v>
      </c>
      <c r="H37" s="23" t="str">
        <f>CONCATENATE("c",FieldWorksheet!H37)</f>
        <v>c21527</v>
      </c>
      <c r="I37" s="24">
        <f>FieldWorksheet!I37</f>
        <v>40358</v>
      </c>
      <c r="J37" s="23" t="str">
        <f>CONCATENATE(FieldWorksheet!J37,":",FieldWorksheet!K37,FieldWorksheet!L37)</f>
        <v>1:45PM</v>
      </c>
      <c r="K37" s="23" t="str">
        <f>Table1[[#This Row],[Preservation Method]]</f>
        <v>H2SO4</v>
      </c>
      <c r="L37" s="23" t="s">
        <v>96</v>
      </c>
      <c r="M37" s="23" t="str">
        <f>Table1[[#This Row],[Sample Collection]]</f>
        <v>NOx-N</v>
      </c>
      <c r="N37" s="23"/>
      <c r="O37" s="78"/>
      <c r="P37" s="78"/>
      <c r="Q37" s="78"/>
      <c r="R37" s="78"/>
      <c r="S37" s="78"/>
      <c r="T37" s="78"/>
      <c r="U37" s="78"/>
      <c r="V37" s="78"/>
      <c r="W37" s="78"/>
      <c r="X37" s="78"/>
      <c r="Y37" s="78"/>
      <c r="Z37" s="78"/>
      <c r="AA37" s="78"/>
      <c r="AB37" s="78"/>
    </row>
    <row r="38" spans="1:28">
      <c r="A38" s="38">
        <f>FieldWorksheet!A38</f>
        <v>37</v>
      </c>
      <c r="B38" s="38" t="str">
        <f>FieldWorksheet!B38</f>
        <v>Citra, FL</v>
      </c>
      <c r="C38" s="38">
        <f>FieldWorksheet!C38</f>
        <v>3</v>
      </c>
      <c r="D38" s="38">
        <f>FieldWorksheet!D38</f>
        <v>3</v>
      </c>
      <c r="E38" s="38">
        <f>Table1[[#This Row],[Field ID (Plot)]]</f>
        <v>37</v>
      </c>
      <c r="F38" s="38">
        <f>FieldWorksheet!F38</f>
        <v>6337</v>
      </c>
      <c r="G38" s="38" t="str">
        <f>CONCATENATE("c",FieldWorksheet!G38)</f>
        <v>c359</v>
      </c>
      <c r="H38" s="38" t="str">
        <f>CONCATENATE("c",FieldWorksheet!H38)</f>
        <v>c21528</v>
      </c>
      <c r="I38" s="17">
        <f>FieldWorksheet!I38</f>
        <v>40358</v>
      </c>
      <c r="J38" s="38" t="str">
        <f>CONCATENATE(FieldWorksheet!J38,":",FieldWorksheet!K38,FieldWorksheet!L38)</f>
        <v>1:47PM</v>
      </c>
      <c r="K38" s="42" t="str">
        <f>Table1[[#This Row],[Preservation Method]]</f>
        <v>H2SO4</v>
      </c>
      <c r="L38" s="39" t="s">
        <v>96</v>
      </c>
      <c r="M38" s="42" t="str">
        <f>Table1[[#This Row],[Sample Collection]]</f>
        <v>NOx-N</v>
      </c>
      <c r="N38" s="38"/>
      <c r="O38" s="78"/>
      <c r="P38" s="78"/>
      <c r="Q38" s="78"/>
      <c r="R38" s="78"/>
      <c r="S38" s="78"/>
      <c r="T38" s="78"/>
      <c r="U38" s="78"/>
      <c r="V38" s="78"/>
      <c r="W38" s="78"/>
      <c r="X38" s="78"/>
      <c r="Y38" s="78"/>
      <c r="Z38" s="78"/>
      <c r="AA38" s="78"/>
      <c r="AB38" s="78"/>
    </row>
    <row r="39" spans="1:28">
      <c r="A39" s="23">
        <f>FieldWorksheet!A39</f>
        <v>38</v>
      </c>
      <c r="B39" s="23" t="str">
        <f>FieldWorksheet!B39</f>
        <v>Citra, FL</v>
      </c>
      <c r="C39" s="23">
        <f>FieldWorksheet!C39</f>
        <v>3</v>
      </c>
      <c r="D39" s="23">
        <f>FieldWorksheet!D39</f>
        <v>3</v>
      </c>
      <c r="E39" s="23">
        <f>Table1[[#This Row],[Field ID (Plot)]]</f>
        <v>38</v>
      </c>
      <c r="F39" s="23">
        <f>FieldWorksheet!F39</f>
        <v>6338</v>
      </c>
      <c r="G39" s="23" t="str">
        <f>CONCATENATE("c",FieldWorksheet!G39)</f>
        <v>c359</v>
      </c>
      <c r="H39" s="23" t="str">
        <f>CONCATENATE("c",FieldWorksheet!H39)</f>
        <v>c21529</v>
      </c>
      <c r="I39" s="24">
        <f>FieldWorksheet!I39</f>
        <v>40358</v>
      </c>
      <c r="J39" s="23" t="str">
        <f>CONCATENATE(FieldWorksheet!J39,":",FieldWorksheet!K39,FieldWorksheet!L39)</f>
        <v>1:50PM</v>
      </c>
      <c r="K39" s="23" t="str">
        <f>Table1[[#This Row],[Preservation Method]]</f>
        <v>H2SO4</v>
      </c>
      <c r="L39" s="23" t="s">
        <v>96</v>
      </c>
      <c r="M39" s="23" t="str">
        <f>Table1[[#This Row],[Sample Collection]]</f>
        <v>NOx-N</v>
      </c>
      <c r="N39" s="23"/>
      <c r="O39" s="78"/>
      <c r="P39" s="78"/>
      <c r="Q39" s="78"/>
      <c r="R39" s="78"/>
      <c r="S39" s="78"/>
      <c r="T39" s="78"/>
      <c r="U39" s="78"/>
      <c r="V39" s="78"/>
      <c r="W39" s="79"/>
      <c r="X39" s="79"/>
      <c r="Y39" s="79"/>
      <c r="Z39" s="79"/>
      <c r="AA39" s="79"/>
      <c r="AB39" s="79"/>
    </row>
    <row r="40" spans="1:28">
      <c r="A40" s="38">
        <f>FieldWorksheet!A40</f>
        <v>39</v>
      </c>
      <c r="B40" s="38" t="str">
        <f>FieldWorksheet!B40</f>
        <v>Citra, FL</v>
      </c>
      <c r="C40" s="38">
        <f>FieldWorksheet!C40</f>
        <v>3</v>
      </c>
      <c r="D40" s="38">
        <f>FieldWorksheet!D40</f>
        <v>3</v>
      </c>
      <c r="E40" s="38">
        <f>Table1[[#This Row],[Field ID (Plot)]]</f>
        <v>39</v>
      </c>
      <c r="F40" s="38">
        <f>FieldWorksheet!F40</f>
        <v>6339</v>
      </c>
      <c r="G40" s="38" t="str">
        <f>CONCATENATE("c",FieldWorksheet!G40)</f>
        <v>c359</v>
      </c>
      <c r="H40" s="38" t="str">
        <f>CONCATENATE("c",FieldWorksheet!H40)</f>
        <v>c21530</v>
      </c>
      <c r="I40" s="17">
        <f>FieldWorksheet!I40</f>
        <v>40358</v>
      </c>
      <c r="J40" s="38" t="str">
        <f>CONCATENATE(FieldWorksheet!J40,":",FieldWorksheet!K40,FieldWorksheet!L40)</f>
        <v>1:52PM</v>
      </c>
      <c r="K40" s="42" t="str">
        <f>Table1[[#This Row],[Preservation Method]]</f>
        <v>H2SO4</v>
      </c>
      <c r="L40" s="39" t="s">
        <v>96</v>
      </c>
      <c r="M40" s="42" t="str">
        <f>Table1[[#This Row],[Sample Collection]]</f>
        <v>NOx-N</v>
      </c>
      <c r="N40" s="38"/>
      <c r="O40" s="80" t="s">
        <v>60</v>
      </c>
      <c r="P40" s="80"/>
      <c r="Q40" s="80"/>
      <c r="R40" s="80"/>
      <c r="S40" s="80"/>
      <c r="T40" s="80"/>
      <c r="U40" s="80"/>
      <c r="V40" s="81"/>
      <c r="W40" s="82" t="s">
        <v>46</v>
      </c>
      <c r="X40" s="83"/>
      <c r="Y40" s="83"/>
      <c r="Z40" s="83"/>
      <c r="AA40" s="83"/>
      <c r="AB40" s="84"/>
    </row>
    <row r="41" spans="1:28">
      <c r="A41" s="23">
        <f>FieldWorksheet!A41</f>
        <v>40</v>
      </c>
      <c r="B41" s="23" t="str">
        <f>FieldWorksheet!B41</f>
        <v>Citra, FL</v>
      </c>
      <c r="C41" s="23">
        <f>FieldWorksheet!C41</f>
        <v>3</v>
      </c>
      <c r="D41" s="23">
        <f>FieldWorksheet!D41</f>
        <v>3</v>
      </c>
      <c r="E41" s="23">
        <f>Table1[[#This Row],[Field ID (Plot)]]</f>
        <v>40</v>
      </c>
      <c r="F41" s="23">
        <f>FieldWorksheet!F41</f>
        <v>6340</v>
      </c>
      <c r="G41" s="23" t="str">
        <f>CONCATENATE("c",FieldWorksheet!G41)</f>
        <v>c359</v>
      </c>
      <c r="H41" s="23" t="str">
        <f>CONCATENATE("c",FieldWorksheet!H41)</f>
        <v>c21531</v>
      </c>
      <c r="I41" s="24">
        <f>FieldWorksheet!I41</f>
        <v>40358</v>
      </c>
      <c r="J41" s="23" t="str">
        <f>CONCATENATE(FieldWorksheet!J41,":",FieldWorksheet!K41,FieldWorksheet!L41)</f>
        <v>1:54PM</v>
      </c>
      <c r="K41" s="23" t="str">
        <f>Table1[[#This Row],[Preservation Method]]</f>
        <v>H2SO4</v>
      </c>
      <c r="L41" s="23" t="s">
        <v>96</v>
      </c>
      <c r="M41" s="23" t="str">
        <f>Table1[[#This Row],[Sample Collection]]</f>
        <v>NOx-N</v>
      </c>
      <c r="N41" s="23"/>
      <c r="O41" s="80"/>
      <c r="P41" s="80"/>
      <c r="Q41" s="80"/>
      <c r="R41" s="80"/>
      <c r="S41" s="80"/>
      <c r="T41" s="80"/>
      <c r="U41" s="80"/>
      <c r="V41" s="81"/>
      <c r="W41" s="85" t="s">
        <v>47</v>
      </c>
      <c r="X41" s="86"/>
      <c r="Y41" s="86"/>
      <c r="Z41" s="86"/>
      <c r="AA41" s="86"/>
      <c r="AB41" s="87"/>
    </row>
    <row r="42" spans="1:28">
      <c r="A42" s="38">
        <f>FieldWorksheet!A42</f>
        <v>41</v>
      </c>
      <c r="B42" s="38" t="str">
        <f>FieldWorksheet!B42</f>
        <v>Citra, FL</v>
      </c>
      <c r="C42" s="38">
        <f>FieldWorksheet!C42</f>
        <v>3</v>
      </c>
      <c r="D42" s="38">
        <f>FieldWorksheet!D42</f>
        <v>3</v>
      </c>
      <c r="E42" s="38">
        <f>Table1[[#This Row],[Field ID (Plot)]]</f>
        <v>41</v>
      </c>
      <c r="F42" s="38">
        <f>FieldWorksheet!F42</f>
        <v>6341</v>
      </c>
      <c r="G42" s="38" t="str">
        <f>CONCATENATE("c",FieldWorksheet!G42)</f>
        <v>c359</v>
      </c>
      <c r="H42" s="38" t="str">
        <f>CONCATENATE("c",FieldWorksheet!H42)</f>
        <v>c21532</v>
      </c>
      <c r="I42" s="17">
        <f>FieldWorksheet!I42</f>
        <v>40358</v>
      </c>
      <c r="J42" s="38" t="str">
        <f>CONCATENATE(FieldWorksheet!J42,":",FieldWorksheet!K42,FieldWorksheet!L42)</f>
        <v>1:57PM</v>
      </c>
      <c r="K42" s="42" t="str">
        <f>Table1[[#This Row],[Preservation Method]]</f>
        <v>H2SO4</v>
      </c>
      <c r="L42" s="39" t="s">
        <v>96</v>
      </c>
      <c r="M42" s="42" t="str">
        <f>Table1[[#This Row],[Sample Collection]]</f>
        <v>NOx-N</v>
      </c>
      <c r="N42" s="38"/>
      <c r="O42" s="80"/>
      <c r="P42" s="80"/>
      <c r="Q42" s="80"/>
      <c r="R42" s="80"/>
      <c r="S42" s="80"/>
      <c r="T42" s="80"/>
      <c r="U42" s="80"/>
      <c r="V42" s="81"/>
      <c r="W42" s="85" t="s">
        <v>48</v>
      </c>
      <c r="X42" s="86"/>
      <c r="Y42" s="86"/>
      <c r="Z42" s="86"/>
      <c r="AA42" s="86"/>
      <c r="AB42" s="87"/>
    </row>
    <row r="43" spans="1:28">
      <c r="A43" s="23">
        <f>FieldWorksheet!A43</f>
        <v>42</v>
      </c>
      <c r="B43" s="23" t="str">
        <f>FieldWorksheet!B43</f>
        <v>Citra, FL</v>
      </c>
      <c r="C43" s="23">
        <f>FieldWorksheet!C43</f>
        <v>3</v>
      </c>
      <c r="D43" s="23">
        <f>FieldWorksheet!D43</f>
        <v>3</v>
      </c>
      <c r="E43" s="23">
        <f>Table1[[#This Row],[Field ID (Plot)]]</f>
        <v>42</v>
      </c>
      <c r="F43" s="23">
        <f>FieldWorksheet!F43</f>
        <v>6342</v>
      </c>
      <c r="G43" s="23" t="str">
        <f>CONCATENATE("c",FieldWorksheet!G43)</f>
        <v>c359</v>
      </c>
      <c r="H43" s="23" t="str">
        <f>CONCATENATE("c",FieldWorksheet!H43)</f>
        <v>c21533</v>
      </c>
      <c r="I43" s="24">
        <f>FieldWorksheet!I43</f>
        <v>40358</v>
      </c>
      <c r="J43" s="23" t="str">
        <f>CONCATENATE(FieldWorksheet!J43,":",FieldWorksheet!K43,FieldWorksheet!L43)</f>
        <v>1:58PM</v>
      </c>
      <c r="K43" s="23" t="str">
        <f>Table1[[#This Row],[Preservation Method]]</f>
        <v>H2SO4</v>
      </c>
      <c r="L43" s="23" t="s">
        <v>96</v>
      </c>
      <c r="M43" s="23" t="str">
        <f>Table1[[#This Row],[Sample Collection]]</f>
        <v>NOx-N</v>
      </c>
      <c r="N43" s="23"/>
      <c r="O43" s="80"/>
      <c r="P43" s="80"/>
      <c r="Q43" s="80"/>
      <c r="R43" s="80"/>
      <c r="S43" s="80"/>
      <c r="T43" s="80"/>
      <c r="U43" s="80"/>
      <c r="V43" s="81"/>
      <c r="W43" s="85" t="s">
        <v>55</v>
      </c>
      <c r="X43" s="86"/>
      <c r="Y43" s="86"/>
      <c r="Z43" s="86"/>
      <c r="AA43" s="86"/>
      <c r="AB43" s="87"/>
    </row>
    <row r="44" spans="1:28">
      <c r="A44" s="38">
        <f>FieldWorksheet!A44</f>
        <v>43</v>
      </c>
      <c r="B44" s="38" t="str">
        <f>FieldWorksheet!B44</f>
        <v>Citra, FL</v>
      </c>
      <c r="C44" s="38">
        <f>FieldWorksheet!C44</f>
        <v>3</v>
      </c>
      <c r="D44" s="38">
        <f>FieldWorksheet!D44</f>
        <v>3</v>
      </c>
      <c r="E44" s="38">
        <f>Table1[[#This Row],[Field ID (Plot)]]</f>
        <v>43</v>
      </c>
      <c r="F44" s="38">
        <f>FieldWorksheet!F44</f>
        <v>6343</v>
      </c>
      <c r="G44" s="38" t="str">
        <f>CONCATENATE("c",FieldWorksheet!G44)</f>
        <v>c359</v>
      </c>
      <c r="H44" s="38" t="str">
        <f>CONCATENATE("c",FieldWorksheet!H44)</f>
        <v>c21534</v>
      </c>
      <c r="I44" s="17">
        <f>FieldWorksheet!I44</f>
        <v>40358</v>
      </c>
      <c r="J44" s="38" t="str">
        <f>CONCATENATE(FieldWorksheet!J44,":",FieldWorksheet!K44,FieldWorksheet!L44)</f>
        <v>2:01PM</v>
      </c>
      <c r="K44" s="42" t="str">
        <f>Table1[[#This Row],[Preservation Method]]</f>
        <v>H2SO4</v>
      </c>
      <c r="L44" s="39" t="s">
        <v>96</v>
      </c>
      <c r="M44" s="42" t="str">
        <f>Table1[[#This Row],[Sample Collection]]</f>
        <v>NOx-N</v>
      </c>
      <c r="N44" s="38"/>
      <c r="O44" s="80"/>
      <c r="P44" s="80"/>
      <c r="Q44" s="80"/>
      <c r="R44" s="80"/>
      <c r="S44" s="80"/>
      <c r="T44" s="80"/>
      <c r="U44" s="80"/>
      <c r="V44" s="81"/>
      <c r="W44" s="85" t="s">
        <v>49</v>
      </c>
      <c r="X44" s="86"/>
      <c r="Y44" s="86"/>
      <c r="Z44" s="86"/>
      <c r="AA44" s="86"/>
      <c r="AB44" s="87"/>
    </row>
    <row r="45" spans="1:28">
      <c r="A45" s="23">
        <f>FieldWorksheet!A45</f>
        <v>44</v>
      </c>
      <c r="B45" s="23" t="str">
        <f>FieldWorksheet!B45</f>
        <v>Citra, FL</v>
      </c>
      <c r="C45" s="23">
        <f>FieldWorksheet!C45</f>
        <v>3</v>
      </c>
      <c r="D45" s="23">
        <f>FieldWorksheet!D45</f>
        <v>3</v>
      </c>
      <c r="E45" s="23">
        <f>Table1[[#This Row],[Field ID (Plot)]]</f>
        <v>44</v>
      </c>
      <c r="F45" s="23">
        <f>FieldWorksheet!F45</f>
        <v>6344</v>
      </c>
      <c r="G45" s="23" t="str">
        <f>CONCATENATE("c",FieldWorksheet!G45)</f>
        <v>c359</v>
      </c>
      <c r="H45" s="23" t="str">
        <f>CONCATENATE("c",FieldWorksheet!H45)</f>
        <v>c21535</v>
      </c>
      <c r="I45" s="24">
        <f>FieldWorksheet!I45</f>
        <v>40358</v>
      </c>
      <c r="J45" s="23" t="str">
        <f>CONCATENATE(FieldWorksheet!J45,":",FieldWorksheet!K45,FieldWorksheet!L45)</f>
        <v>2:05PM</v>
      </c>
      <c r="K45" s="23" t="str">
        <f>Table1[[#This Row],[Preservation Method]]</f>
        <v>H2SO4</v>
      </c>
      <c r="L45" s="23" t="s">
        <v>96</v>
      </c>
      <c r="M45" s="23" t="str">
        <f>Table1[[#This Row],[Sample Collection]]</f>
        <v>NOx-N</v>
      </c>
      <c r="N45" s="23"/>
      <c r="O45" s="80"/>
      <c r="P45" s="80"/>
      <c r="Q45" s="80"/>
      <c r="R45" s="80"/>
      <c r="S45" s="80"/>
      <c r="T45" s="80"/>
      <c r="U45" s="80"/>
      <c r="V45" s="81"/>
      <c r="W45" s="85" t="s">
        <v>50</v>
      </c>
      <c r="X45" s="86"/>
      <c r="Y45" s="86"/>
      <c r="Z45" s="86"/>
      <c r="AA45" s="86"/>
      <c r="AB45" s="87"/>
    </row>
    <row r="46" spans="1:28">
      <c r="A46" s="38">
        <f>FieldWorksheet!A46</f>
        <v>45</v>
      </c>
      <c r="B46" s="38" t="str">
        <f>FieldWorksheet!B46</f>
        <v>Citra, FL</v>
      </c>
      <c r="C46" s="38">
        <f>FieldWorksheet!C46</f>
        <v>3</v>
      </c>
      <c r="D46" s="38">
        <f>FieldWorksheet!D46</f>
        <v>3</v>
      </c>
      <c r="E46" s="38">
        <f>Table1[[#This Row],[Field ID (Plot)]]</f>
        <v>45</v>
      </c>
      <c r="F46" s="38">
        <f>FieldWorksheet!F46</f>
        <v>6345</v>
      </c>
      <c r="G46" s="38" t="str">
        <f>CONCATENATE("c",FieldWorksheet!G46)</f>
        <v>c359</v>
      </c>
      <c r="H46" s="38" t="str">
        <f>CONCATENATE("c",FieldWorksheet!H46)</f>
        <v>c21536</v>
      </c>
      <c r="I46" s="17">
        <f>FieldWorksheet!I46</f>
        <v>40358</v>
      </c>
      <c r="J46" s="38" t="str">
        <f>CONCATENATE(FieldWorksheet!J46,":",FieldWorksheet!K46,FieldWorksheet!L46)</f>
        <v>2:07PM</v>
      </c>
      <c r="K46" s="42" t="str">
        <f>Table1[[#This Row],[Preservation Method]]</f>
        <v>H2SO4</v>
      </c>
      <c r="L46" s="39" t="s">
        <v>96</v>
      </c>
      <c r="M46" s="42" t="str">
        <f>Table1[[#This Row],[Sample Collection]]</f>
        <v>NOx-N</v>
      </c>
      <c r="N46" s="38"/>
      <c r="O46" s="80"/>
      <c r="P46" s="80"/>
      <c r="Q46" s="80"/>
      <c r="R46" s="80"/>
      <c r="S46" s="80"/>
      <c r="T46" s="80"/>
      <c r="U46" s="80"/>
      <c r="V46" s="81"/>
      <c r="W46" s="85" t="s">
        <v>51</v>
      </c>
      <c r="X46" s="86"/>
      <c r="Y46" s="86"/>
      <c r="Z46" s="86"/>
      <c r="AA46" s="86"/>
      <c r="AB46" s="87"/>
    </row>
    <row r="47" spans="1:28">
      <c r="A47" s="23">
        <f>FieldWorksheet!A47</f>
        <v>46</v>
      </c>
      <c r="B47" s="23" t="str">
        <f>FieldWorksheet!B47</f>
        <v>Citra, FL</v>
      </c>
      <c r="C47" s="23">
        <f>FieldWorksheet!C47</f>
        <v>3</v>
      </c>
      <c r="D47" s="23">
        <f>FieldWorksheet!D47</f>
        <v>3</v>
      </c>
      <c r="E47" s="23">
        <f>Table1[[#This Row],[Field ID (Plot)]]</f>
        <v>46</v>
      </c>
      <c r="F47" s="23">
        <f>FieldWorksheet!F47</f>
        <v>6346</v>
      </c>
      <c r="G47" s="23" t="str">
        <f>CONCATENATE("c",FieldWorksheet!G47)</f>
        <v>c359</v>
      </c>
      <c r="H47" s="23" t="str">
        <f>CONCATENATE("c",FieldWorksheet!H47)</f>
        <v>c21537</v>
      </c>
      <c r="I47" s="24">
        <f>FieldWorksheet!I47</f>
        <v>40358</v>
      </c>
      <c r="J47" s="23" t="str">
        <f>CONCATENATE(FieldWorksheet!J47,":",FieldWorksheet!K47,FieldWorksheet!L47)</f>
        <v>2:10PM</v>
      </c>
      <c r="K47" s="23" t="str">
        <f>Table1[[#This Row],[Preservation Method]]</f>
        <v>H2SO4</v>
      </c>
      <c r="L47" s="23" t="s">
        <v>96</v>
      </c>
      <c r="M47" s="23" t="str">
        <f>Table1[[#This Row],[Sample Collection]]</f>
        <v>NOx-N</v>
      </c>
      <c r="N47" s="23"/>
      <c r="O47" s="80"/>
      <c r="P47" s="80"/>
      <c r="Q47" s="80"/>
      <c r="R47" s="80"/>
      <c r="S47" s="80"/>
      <c r="T47" s="80"/>
      <c r="U47" s="80"/>
      <c r="V47" s="81"/>
      <c r="W47" s="85" t="s">
        <v>52</v>
      </c>
      <c r="X47" s="86"/>
      <c r="Y47" s="86"/>
      <c r="Z47" s="86"/>
      <c r="AA47" s="86"/>
      <c r="AB47" s="87"/>
    </row>
    <row r="48" spans="1:28">
      <c r="A48" s="38">
        <f>FieldWorksheet!A48</f>
        <v>47</v>
      </c>
      <c r="B48" s="38" t="str">
        <f>FieldWorksheet!B48</f>
        <v>Citra, FL</v>
      </c>
      <c r="C48" s="38">
        <f>FieldWorksheet!C48</f>
        <v>3</v>
      </c>
      <c r="D48" s="38">
        <f>FieldWorksheet!D48</f>
        <v>3</v>
      </c>
      <c r="E48" s="38">
        <f>Table1[[#This Row],[Field ID (Plot)]]</f>
        <v>47</v>
      </c>
      <c r="F48" s="38">
        <f>FieldWorksheet!F48</f>
        <v>6347</v>
      </c>
      <c r="G48" s="38" t="str">
        <f>CONCATENATE("c",FieldWorksheet!G48)</f>
        <v>c359</v>
      </c>
      <c r="H48" s="38" t="str">
        <f>CONCATENATE("c",FieldWorksheet!H48)</f>
        <v>c21538</v>
      </c>
      <c r="I48" s="17">
        <f>FieldWorksheet!I48</f>
        <v>40358</v>
      </c>
      <c r="J48" s="38" t="str">
        <f>CONCATENATE(FieldWorksheet!J48,":",FieldWorksheet!K48,FieldWorksheet!L48)</f>
        <v>2:12PM</v>
      </c>
      <c r="K48" s="42" t="str">
        <f>Table1[[#This Row],[Preservation Method]]</f>
        <v>H2SO4</v>
      </c>
      <c r="L48" s="39" t="s">
        <v>96</v>
      </c>
      <c r="M48" s="42" t="str">
        <f>Table1[[#This Row],[Sample Collection]]</f>
        <v>NOx-N</v>
      </c>
      <c r="N48" s="38"/>
      <c r="O48" s="80"/>
      <c r="P48" s="80"/>
      <c r="Q48" s="80"/>
      <c r="R48" s="80"/>
      <c r="S48" s="80"/>
      <c r="T48" s="80"/>
      <c r="U48" s="80"/>
      <c r="V48" s="81"/>
      <c r="W48" s="85" t="s">
        <v>53</v>
      </c>
      <c r="X48" s="86"/>
      <c r="Y48" s="86"/>
      <c r="Z48" s="86"/>
      <c r="AA48" s="86"/>
      <c r="AB48" s="87"/>
    </row>
    <row r="49" spans="1:28">
      <c r="A49" s="23">
        <f>FieldWorksheet!A49</f>
        <v>48</v>
      </c>
      <c r="B49" s="23" t="str">
        <f>FieldWorksheet!B49</f>
        <v>Citra, FL</v>
      </c>
      <c r="C49" s="23">
        <f>FieldWorksheet!C49</f>
        <v>3</v>
      </c>
      <c r="D49" s="23">
        <f>FieldWorksheet!D49</f>
        <v>3</v>
      </c>
      <c r="E49" s="23">
        <f>Table1[[#This Row],[Field ID (Plot)]]</f>
        <v>48</v>
      </c>
      <c r="F49" s="23">
        <f>FieldWorksheet!F49</f>
        <v>6348</v>
      </c>
      <c r="G49" s="23" t="str">
        <f>CONCATENATE("c",FieldWorksheet!G49)</f>
        <v>c359</v>
      </c>
      <c r="H49" s="23" t="str">
        <f>CONCATENATE("c",FieldWorksheet!H49)</f>
        <v>c21539</v>
      </c>
      <c r="I49" s="24">
        <f>FieldWorksheet!I49</f>
        <v>40358</v>
      </c>
      <c r="J49" s="23" t="str">
        <f>CONCATENATE(FieldWorksheet!J49,":",FieldWorksheet!K49,FieldWorksheet!L49)</f>
        <v>2:14PM</v>
      </c>
      <c r="K49" s="23" t="str">
        <f>Table1[[#This Row],[Preservation Method]]</f>
        <v>H2SO4</v>
      </c>
      <c r="L49" s="23" t="s">
        <v>96</v>
      </c>
      <c r="M49" s="23" t="str">
        <f>Table1[[#This Row],[Sample Collection]]</f>
        <v>NOx-N</v>
      </c>
      <c r="N49" s="23"/>
      <c r="O49" s="80"/>
      <c r="P49" s="80"/>
      <c r="Q49" s="80"/>
      <c r="R49" s="80"/>
      <c r="S49" s="80"/>
      <c r="T49" s="80"/>
      <c r="U49" s="80"/>
      <c r="V49" s="81"/>
      <c r="W49" s="85" t="s">
        <v>54</v>
      </c>
      <c r="X49" s="86"/>
      <c r="Y49" s="86"/>
      <c r="Z49" s="86"/>
      <c r="AA49" s="86"/>
      <c r="AB49" s="87"/>
    </row>
    <row r="50" spans="1:28">
      <c r="A50" s="38">
        <f>FieldWorksheet!A50</f>
        <v>49</v>
      </c>
      <c r="B50" s="38" t="str">
        <f>FieldWorksheet!B50</f>
        <v>Citra, FL</v>
      </c>
      <c r="C50" s="38">
        <f>FieldWorksheet!C50</f>
        <v>3</v>
      </c>
      <c r="D50" s="38">
        <f>FieldWorksheet!D50</f>
        <v>4</v>
      </c>
      <c r="E50" s="38">
        <f>Table1[[#This Row],[Field ID (Plot)]]</f>
        <v>49</v>
      </c>
      <c r="F50" s="38">
        <f>FieldWorksheet!F50</f>
        <v>6349</v>
      </c>
      <c r="G50" s="38" t="str">
        <f>CONCATENATE("c",FieldWorksheet!G50)</f>
        <v>c359</v>
      </c>
      <c r="H50" s="38" t="str">
        <f>CONCATENATE("c",FieldWorksheet!H50)</f>
        <v>c21540</v>
      </c>
      <c r="I50" s="17">
        <f>FieldWorksheet!I50</f>
        <v>40358</v>
      </c>
      <c r="J50" s="38" t="str">
        <f>CONCATENATE(FieldWorksheet!J50,":",FieldWorksheet!K50,FieldWorksheet!L50)</f>
        <v>2:25PM</v>
      </c>
      <c r="K50" s="42" t="str">
        <f>Table1[[#This Row],[Preservation Method]]</f>
        <v>H2SO4</v>
      </c>
      <c r="L50" s="39" t="s">
        <v>96</v>
      </c>
      <c r="M50" s="42" t="str">
        <f>Table1[[#This Row],[Sample Collection]]</f>
        <v>NOx-N</v>
      </c>
      <c r="N50" s="38"/>
      <c r="O50" s="80"/>
      <c r="P50" s="80"/>
      <c r="Q50" s="80"/>
      <c r="R50" s="80"/>
      <c r="S50" s="80"/>
      <c r="T50" s="80"/>
      <c r="U50" s="80"/>
      <c r="V50" s="81"/>
      <c r="W50" s="62" t="s">
        <v>56</v>
      </c>
      <c r="X50" s="91"/>
      <c r="Y50" s="91"/>
      <c r="Z50" s="91"/>
      <c r="AA50" s="91"/>
      <c r="AB50" s="63"/>
    </row>
    <row r="51" spans="1:28">
      <c r="A51" s="23">
        <f>FieldWorksheet!A51</f>
        <v>50</v>
      </c>
      <c r="B51" s="23" t="str">
        <f>FieldWorksheet!B51</f>
        <v>Citra, FL</v>
      </c>
      <c r="C51" s="23">
        <f>FieldWorksheet!C51</f>
        <v>3</v>
      </c>
      <c r="D51" s="23">
        <f>FieldWorksheet!D51</f>
        <v>4</v>
      </c>
      <c r="E51" s="23">
        <f>Table1[[#This Row],[Field ID (Plot)]]</f>
        <v>50</v>
      </c>
      <c r="F51" s="23">
        <f>FieldWorksheet!F51</f>
        <v>6350</v>
      </c>
      <c r="G51" s="23" t="str">
        <f>CONCATENATE("c",FieldWorksheet!G51)</f>
        <v>c359</v>
      </c>
      <c r="H51" s="23" t="str">
        <f>CONCATENATE("c",FieldWorksheet!H51)</f>
        <v>c21541</v>
      </c>
      <c r="I51" s="24">
        <f>FieldWorksheet!I51</f>
        <v>40358</v>
      </c>
      <c r="J51" s="23" t="str">
        <f>CONCATENATE(FieldWorksheet!J51,":",FieldWorksheet!K51,FieldWorksheet!L51)</f>
        <v>2:27PM</v>
      </c>
      <c r="K51" s="23" t="str">
        <f>Table1[[#This Row],[Preservation Method]]</f>
        <v>H2SO4</v>
      </c>
      <c r="L51" s="23" t="s">
        <v>96</v>
      </c>
      <c r="M51" s="23" t="str">
        <f>Table1[[#This Row],[Sample Collection]]</f>
        <v>NOx-N</v>
      </c>
      <c r="N51" s="23"/>
      <c r="O51" s="80"/>
      <c r="P51" s="80"/>
      <c r="Q51" s="80"/>
      <c r="R51" s="80"/>
      <c r="S51" s="80"/>
      <c r="T51" s="80"/>
      <c r="U51" s="80"/>
      <c r="V51" s="81"/>
      <c r="W51" s="66" t="s">
        <v>57</v>
      </c>
      <c r="X51" s="67"/>
      <c r="Y51" s="67"/>
      <c r="Z51" s="67"/>
      <c r="AA51" s="67"/>
      <c r="AB51" s="68"/>
    </row>
    <row r="52" spans="1:28">
      <c r="A52" s="38">
        <f>FieldWorksheet!A52</f>
        <v>51</v>
      </c>
      <c r="B52" s="38" t="str">
        <f>FieldWorksheet!B52</f>
        <v>Citra, FL</v>
      </c>
      <c r="C52" s="38">
        <f>FieldWorksheet!C52</f>
        <v>3</v>
      </c>
      <c r="D52" s="38">
        <f>FieldWorksheet!D52</f>
        <v>4</v>
      </c>
      <c r="E52" s="38">
        <f>Table1[[#This Row],[Field ID (Plot)]]</f>
        <v>51</v>
      </c>
      <c r="F52" s="38">
        <f>FieldWorksheet!F52</f>
        <v>6351</v>
      </c>
      <c r="G52" s="38" t="str">
        <f>CONCATENATE("c",FieldWorksheet!G52)</f>
        <v>c359</v>
      </c>
      <c r="H52" s="38" t="str">
        <f>CONCATENATE("c",FieldWorksheet!H52)</f>
        <v>c21542</v>
      </c>
      <c r="I52" s="17">
        <f>FieldWorksheet!I52</f>
        <v>40358</v>
      </c>
      <c r="J52" s="38" t="str">
        <f>CONCATENATE(FieldWorksheet!J52,":",FieldWorksheet!K52,FieldWorksheet!L52)</f>
        <v>2:29PM</v>
      </c>
      <c r="K52" s="42" t="str">
        <f>Table1[[#This Row],[Preservation Method]]</f>
        <v>H2SO4</v>
      </c>
      <c r="L52" s="39" t="s">
        <v>96</v>
      </c>
      <c r="M52" s="42" t="str">
        <f>Table1[[#This Row],[Sample Collection]]</f>
        <v>NOx-N</v>
      </c>
      <c r="N52" s="38"/>
      <c r="O52" s="80"/>
      <c r="P52" s="80"/>
      <c r="Q52" s="80"/>
      <c r="R52" s="80"/>
      <c r="S52" s="80"/>
      <c r="T52" s="80"/>
      <c r="U52" s="80"/>
      <c r="V52" s="81"/>
      <c r="W52" s="66" t="s">
        <v>58</v>
      </c>
      <c r="X52" s="67"/>
      <c r="Y52" s="67"/>
      <c r="Z52" s="67"/>
      <c r="AA52" s="67"/>
      <c r="AB52" s="68"/>
    </row>
    <row r="53" spans="1:28">
      <c r="A53" s="23">
        <f>FieldWorksheet!A53</f>
        <v>52</v>
      </c>
      <c r="B53" s="23" t="str">
        <f>FieldWorksheet!B53</f>
        <v>Citra, FL</v>
      </c>
      <c r="C53" s="23">
        <f>FieldWorksheet!C53</f>
        <v>3</v>
      </c>
      <c r="D53" s="23">
        <f>FieldWorksheet!D53</f>
        <v>4</v>
      </c>
      <c r="E53" s="23">
        <f>Table1[[#This Row],[Field ID (Plot)]]</f>
        <v>52</v>
      </c>
      <c r="F53" s="23">
        <f>FieldWorksheet!F53</f>
        <v>6352</v>
      </c>
      <c r="G53" s="23" t="str">
        <f>CONCATENATE("c",FieldWorksheet!G53)</f>
        <v>c359</v>
      </c>
      <c r="H53" s="23" t="str">
        <f>CONCATENATE("c",FieldWorksheet!H53)</f>
        <v>c21543</v>
      </c>
      <c r="I53" s="24">
        <f>FieldWorksheet!I53</f>
        <v>40358</v>
      </c>
      <c r="J53" s="23" t="str">
        <f>CONCATENATE(FieldWorksheet!J53,":",FieldWorksheet!K53,FieldWorksheet!L53)</f>
        <v>2:32PM</v>
      </c>
      <c r="K53" s="23" t="str">
        <f>Table1[[#This Row],[Preservation Method]]</f>
        <v>H2SO4</v>
      </c>
      <c r="L53" s="23" t="s">
        <v>96</v>
      </c>
      <c r="M53" s="23" t="str">
        <f>Table1[[#This Row],[Sample Collection]]</f>
        <v>NOx-N</v>
      </c>
      <c r="N53" s="23"/>
      <c r="O53" s="80"/>
      <c r="P53" s="80"/>
      <c r="Q53" s="80"/>
      <c r="R53" s="80"/>
      <c r="S53" s="80"/>
      <c r="T53" s="80"/>
      <c r="U53" s="80"/>
      <c r="V53" s="81"/>
      <c r="W53" s="88" t="s">
        <v>59</v>
      </c>
      <c r="X53" s="89"/>
      <c r="Y53" s="89"/>
      <c r="Z53" s="89"/>
      <c r="AA53" s="89"/>
      <c r="AB53" s="90"/>
    </row>
  </sheetData>
  <mergeCells count="34">
    <mergeCell ref="W52:AB52"/>
    <mergeCell ref="O31:AB33"/>
    <mergeCell ref="O34:AB39"/>
    <mergeCell ref="O40:V53"/>
    <mergeCell ref="W40:AB40"/>
    <mergeCell ref="W41:AB41"/>
    <mergeCell ref="W42:AB42"/>
    <mergeCell ref="W43:AB43"/>
    <mergeCell ref="W44:AB44"/>
    <mergeCell ref="W45:AB45"/>
    <mergeCell ref="W46:AB46"/>
    <mergeCell ref="W53:AB53"/>
    <mergeCell ref="W47:AB47"/>
    <mergeCell ref="W48:AB48"/>
    <mergeCell ref="W49:AB49"/>
    <mergeCell ref="W50:AB50"/>
    <mergeCell ref="W51:AB51"/>
    <mergeCell ref="AA26:AB26"/>
    <mergeCell ref="W27:W28"/>
    <mergeCell ref="X27:X28"/>
    <mergeCell ref="Y27:Z30"/>
    <mergeCell ref="AA27:AB30"/>
    <mergeCell ref="W29:W30"/>
    <mergeCell ref="X29:X30"/>
    <mergeCell ref="O25:P25"/>
    <mergeCell ref="Q25:R25"/>
    <mergeCell ref="S25:T25"/>
    <mergeCell ref="U25:V25"/>
    <mergeCell ref="W25:AB25"/>
    <mergeCell ref="Q26:R30"/>
    <mergeCell ref="S26:T30"/>
    <mergeCell ref="U26:V30"/>
    <mergeCell ref="W26:X26"/>
    <mergeCell ref="Y26:Z26"/>
  </mergeCells>
  <dataValidations count="5">
    <dataValidation type="textLength" operator="equal" sqref="K2:M53 Y2:AA24">
      <formula1>3</formula1>
    </dataValidation>
    <dataValidation type="decimal" errorTitle="Verify Again" error="Check with Mark Kann and Fawn to verify Rainfall.  Recheck the field copy." sqref="S26:V30">
      <formula1>0</formula1>
      <formula2>3</formula2>
    </dataValidation>
    <dataValidation type="whole" errorTitle="Wrong Plot Numbers" error="Verify from Field Copy and reenter." sqref="P26:P30">
      <formula1>1</formula1>
      <formula2>64</formula2>
    </dataValidation>
    <dataValidation type="decimal" allowBlank="1" showDropDown="1" errorTitle="pH Test Inaccurate" error="Verify pH Test on Field Data Copy from the field." sqref="Q26:R30">
      <formula1>1</formula1>
      <formula2>1.99</formula2>
    </dataValidation>
    <dataValidation type="whole" errorStyle="warning" allowBlank="1" errorTitle="Final Volume" error="Verify that the correct Final Volume is recorded correctly." sqref="N2:N53 AB2:AB13">
      <formula1>0</formula1>
      <formula2>25000</formula2>
    </dataValidation>
  </dataValidations>
  <printOptions horizontalCentered="1" verticalCentered="1"/>
  <pageMargins left="0.25" right="0.25" top="0.75" bottom="0.75" header="0.3" footer="0.3"/>
  <pageSetup orientation="portrait" r:id="rId1"/>
  <headerFooter>
    <oddHeader xml:space="preserve">&amp;L&amp;"-,Bold"&amp;14DEP Field Data Sheet&amp;C&amp;"-,Bold"&amp;10Collection Team:
Basil Wetherington, Ronald Castillo&amp;R&amp;"-,Bold"Project 3
</oddHeader>
    <oddFooter>&amp;LPrepared by Basil Wetherington&amp;C&amp;D&amp;R
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AB53"/>
  <sheetViews>
    <sheetView view="pageLayout" topLeftCell="E19" zoomScaleNormal="100" workbookViewId="0">
      <selection activeCell="O34" sqref="O34:AB39"/>
    </sheetView>
  </sheetViews>
  <sheetFormatPr defaultRowHeight="12.75"/>
  <cols>
    <col min="1" max="1" width="3.5703125" style="1" bestFit="1" customWidth="1"/>
    <col min="2" max="2" width="8.140625" style="1" bestFit="1" customWidth="1"/>
    <col min="3" max="3" width="6.5703125" style="1" bestFit="1" customWidth="1"/>
    <col min="4" max="4" width="3.85546875" style="1" bestFit="1" customWidth="1"/>
    <col min="5" max="5" width="7" style="1" bestFit="1" customWidth="1"/>
    <col min="6" max="6" width="6.5703125" style="1" customWidth="1"/>
    <col min="7" max="7" width="6.140625" style="1" customWidth="1"/>
    <col min="8" max="8" width="6.85546875" style="1" bestFit="1" customWidth="1"/>
    <col min="9" max="9" width="7.42578125" style="1" bestFit="1" customWidth="1"/>
    <col min="10" max="10" width="9" style="1" bestFit="1" customWidth="1"/>
    <col min="11" max="11" width="8.28515625" style="1" bestFit="1" customWidth="1"/>
    <col min="12" max="14" width="9.140625" style="1"/>
    <col min="15" max="15" width="3.5703125" style="1" bestFit="1" customWidth="1"/>
    <col min="16" max="16" width="8.140625" style="1" bestFit="1" customWidth="1"/>
    <col min="17" max="17" width="6.5703125" style="1" bestFit="1" customWidth="1"/>
    <col min="18" max="18" width="3.85546875" style="1" bestFit="1" customWidth="1"/>
    <col min="19" max="19" width="7" style="1" bestFit="1" customWidth="1"/>
    <col min="20" max="20" width="6.5703125" style="1" customWidth="1"/>
    <col min="21" max="21" width="6.140625" style="1" customWidth="1"/>
    <col min="22" max="22" width="6.85546875" style="1" bestFit="1" customWidth="1"/>
    <col min="23" max="23" width="7.42578125" style="1" bestFit="1" customWidth="1"/>
    <col min="24" max="24" width="9" style="1" bestFit="1" customWidth="1"/>
    <col min="25" max="25" width="8.28515625" style="1" bestFit="1" customWidth="1"/>
    <col min="26" max="16384" width="9.140625" style="1"/>
  </cols>
  <sheetData>
    <row r="1" spans="1:28" ht="38.25">
      <c r="A1" s="22" t="s">
        <v>10</v>
      </c>
      <c r="B1" s="22" t="s">
        <v>0</v>
      </c>
      <c r="C1" s="22" t="s">
        <v>1</v>
      </c>
      <c r="D1" s="22" t="s">
        <v>2</v>
      </c>
      <c r="E1" s="22" t="s">
        <v>29</v>
      </c>
      <c r="F1" s="22" t="s">
        <v>3</v>
      </c>
      <c r="G1" s="22" t="s">
        <v>4</v>
      </c>
      <c r="H1" s="22" t="s">
        <v>5</v>
      </c>
      <c r="I1" s="22" t="s">
        <v>6</v>
      </c>
      <c r="J1" s="22" t="s">
        <v>7</v>
      </c>
      <c r="K1" s="22" t="s">
        <v>8</v>
      </c>
      <c r="L1" s="22" t="s">
        <v>11</v>
      </c>
      <c r="M1" s="22" t="s">
        <v>26</v>
      </c>
      <c r="N1" s="22" t="s">
        <v>9</v>
      </c>
      <c r="O1" s="22" t="s">
        <v>10</v>
      </c>
      <c r="P1" s="22" t="s">
        <v>0</v>
      </c>
      <c r="Q1" s="22" t="s">
        <v>1</v>
      </c>
      <c r="R1" s="22" t="s">
        <v>2</v>
      </c>
      <c r="S1" s="22" t="s">
        <v>29</v>
      </c>
      <c r="T1" s="22" t="s">
        <v>3</v>
      </c>
      <c r="U1" s="22" t="s">
        <v>4</v>
      </c>
      <c r="V1" s="22" t="s">
        <v>5</v>
      </c>
      <c r="W1" s="22" t="s">
        <v>6</v>
      </c>
      <c r="X1" s="22" t="s">
        <v>7</v>
      </c>
      <c r="Y1" s="22" t="s">
        <v>8</v>
      </c>
      <c r="Z1" s="22" t="s">
        <v>11</v>
      </c>
      <c r="AA1" s="22" t="s">
        <v>26</v>
      </c>
      <c r="AB1" s="22" t="s">
        <v>9</v>
      </c>
    </row>
    <row r="2" spans="1:28">
      <c r="A2" s="15">
        <f>FieldWorksheet!A2</f>
        <v>1</v>
      </c>
      <c r="B2" s="15" t="str">
        <f>FieldWorksheet!B2</f>
        <v>Citra, FL</v>
      </c>
      <c r="C2" s="15">
        <f>FieldWorksheet!C2</f>
        <v>3</v>
      </c>
      <c r="D2" s="15">
        <f>FieldWorksheet!D2</f>
        <v>1</v>
      </c>
      <c r="E2" s="15">
        <f>Table1[[#This Row],[Field ID (Plot)]]</f>
        <v>1</v>
      </c>
      <c r="F2" s="15">
        <f>FieldWorksheet!F2</f>
        <v>6301</v>
      </c>
      <c r="G2" s="15" t="str">
        <f>CONCATENATE("c",FieldWorksheet!G2)</f>
        <v>c359</v>
      </c>
      <c r="H2" s="15" t="str">
        <f>CONCATENATE("c",FieldWorksheet!H2)</f>
        <v>c21492</v>
      </c>
      <c r="I2" s="17">
        <f>FieldWorksheet!I2</f>
        <v>40358</v>
      </c>
      <c r="J2" s="15" t="str">
        <f>CONCATENATE(FieldWorksheet!J2,":",FieldWorksheet!K2,FieldWorksheet!L2)</f>
        <v>9:55AM</v>
      </c>
      <c r="K2" s="15" t="str">
        <f>FieldWorksheet!M2</f>
        <v>H2SO4</v>
      </c>
      <c r="L2" s="15" t="str">
        <f>FieldWorksheet!N2</f>
        <v>YES</v>
      </c>
      <c r="M2" s="15" t="str">
        <f>FieldWorksheet!O2</f>
        <v>NOx-N</v>
      </c>
      <c r="N2" s="30">
        <f>FieldWorksheet!P2</f>
        <v>6450</v>
      </c>
      <c r="O2" s="15">
        <f>FieldWorksheet!A54</f>
        <v>53</v>
      </c>
      <c r="P2" s="15" t="str">
        <f>FieldWorksheet!B54</f>
        <v>Citra, FL</v>
      </c>
      <c r="Q2" s="15">
        <f>FieldWorksheet!C54</f>
        <v>3</v>
      </c>
      <c r="R2" s="15">
        <f>FieldWorksheet!D54</f>
        <v>4</v>
      </c>
      <c r="S2" s="15">
        <f>FieldWorksheet!E54</f>
        <v>53</v>
      </c>
      <c r="T2" s="15">
        <f>FieldWorksheet!F54</f>
        <v>6353</v>
      </c>
      <c r="U2" s="15" t="str">
        <f>CONCATENATE("c",FieldWorksheet!G54)</f>
        <v>c359</v>
      </c>
      <c r="V2" s="15" t="str">
        <f>CONCATENATE("c",FieldWorksheet!H54)</f>
        <v>c21544</v>
      </c>
      <c r="W2" s="17">
        <f>FieldWorksheet!I54</f>
        <v>40358</v>
      </c>
      <c r="X2" s="15" t="str">
        <f>CONCATENATE(FieldWorksheet!J54,":",FieldWorksheet!K54,FieldWorksheet!L54)</f>
        <v>2:35PM</v>
      </c>
      <c r="Y2" s="15" t="str">
        <f>FieldWorksheet!M54</f>
        <v>H2SO4</v>
      </c>
      <c r="Z2" s="15" t="str">
        <f>FieldWorksheet!N54</f>
        <v>YES</v>
      </c>
      <c r="AA2" s="15" t="str">
        <f>FieldWorksheet!O54</f>
        <v>NOx-N</v>
      </c>
      <c r="AB2" s="15">
        <f>FieldWorksheet!P54</f>
        <v>750</v>
      </c>
    </row>
    <row r="3" spans="1:28">
      <c r="A3" s="23">
        <f>FieldWorksheet!A3</f>
        <v>2</v>
      </c>
      <c r="B3" s="23" t="str">
        <f>FieldWorksheet!B3</f>
        <v>Citra, FL</v>
      </c>
      <c r="C3" s="23">
        <f>FieldWorksheet!C3</f>
        <v>3</v>
      </c>
      <c r="D3" s="23">
        <f>FieldWorksheet!D3</f>
        <v>1</v>
      </c>
      <c r="E3" s="23">
        <f>Table1[[#This Row],[Field ID (Plot)]]</f>
        <v>2</v>
      </c>
      <c r="F3" s="23">
        <f>FieldWorksheet!F3</f>
        <v>6302</v>
      </c>
      <c r="G3" s="23" t="str">
        <f>CONCATENATE("c",FieldWorksheet!G3)</f>
        <v>c359</v>
      </c>
      <c r="H3" s="23" t="str">
        <f>CONCATENATE("c",FieldWorksheet!H3)</f>
        <v>c21493</v>
      </c>
      <c r="I3" s="24">
        <f>FieldWorksheet!I3</f>
        <v>40358</v>
      </c>
      <c r="J3" s="23" t="str">
        <f>CONCATENATE(FieldWorksheet!J3,":",FieldWorksheet!K3,FieldWorksheet!L3)</f>
        <v>10:08AM</v>
      </c>
      <c r="K3" s="23" t="str">
        <f>FieldWorksheet!M3</f>
        <v>H2SO4</v>
      </c>
      <c r="L3" s="23" t="str">
        <f>FieldWorksheet!N3</f>
        <v>YES</v>
      </c>
      <c r="M3" s="23" t="str">
        <f>FieldWorksheet!O3</f>
        <v>NOx-N</v>
      </c>
      <c r="N3" s="23">
        <f>FieldWorksheet!P3</f>
        <v>600</v>
      </c>
      <c r="O3" s="23">
        <f>FieldWorksheet!A55</f>
        <v>54</v>
      </c>
      <c r="P3" s="23" t="str">
        <f>FieldWorksheet!B55</f>
        <v>Citra, FL</v>
      </c>
      <c r="Q3" s="23">
        <f>FieldWorksheet!C55</f>
        <v>3</v>
      </c>
      <c r="R3" s="23">
        <f>FieldWorksheet!D55</f>
        <v>4</v>
      </c>
      <c r="S3" s="23">
        <f>FieldWorksheet!E55</f>
        <v>54</v>
      </c>
      <c r="T3" s="23">
        <f>FieldWorksheet!F55</f>
        <v>6354</v>
      </c>
      <c r="U3" s="23" t="str">
        <f>CONCATENATE("c",FieldWorksheet!G55)</f>
        <v>c359</v>
      </c>
      <c r="V3" s="23" t="str">
        <f>CONCATENATE("c",FieldWorksheet!H55)</f>
        <v>c21545</v>
      </c>
      <c r="W3" s="24">
        <f>FieldWorksheet!I55</f>
        <v>40358</v>
      </c>
      <c r="X3" s="23" t="str">
        <f>CONCATENATE(FieldWorksheet!J55,":",FieldWorksheet!K55,FieldWorksheet!L55)</f>
        <v>2:36PM</v>
      </c>
      <c r="Y3" s="23" t="str">
        <f>FieldWorksheet!M55</f>
        <v>H2SO4</v>
      </c>
      <c r="Z3" s="23" t="str">
        <f>FieldWorksheet!N55</f>
        <v>YES</v>
      </c>
      <c r="AA3" s="23" t="str">
        <f>FieldWorksheet!O55</f>
        <v>NOx-N</v>
      </c>
      <c r="AB3" s="23">
        <f>FieldWorksheet!P55</f>
        <v>700</v>
      </c>
    </row>
    <row r="4" spans="1:28">
      <c r="A4" s="15">
        <f>FieldWorksheet!A4</f>
        <v>3</v>
      </c>
      <c r="B4" s="15" t="str">
        <f>FieldWorksheet!B4</f>
        <v>Citra, FL</v>
      </c>
      <c r="C4" s="15">
        <f>FieldWorksheet!C4</f>
        <v>3</v>
      </c>
      <c r="D4" s="15">
        <f>FieldWorksheet!D4</f>
        <v>1</v>
      </c>
      <c r="E4" s="15">
        <f>Table1[[#This Row],[Field ID (Plot)]]</f>
        <v>3</v>
      </c>
      <c r="F4" s="15">
        <f>FieldWorksheet!F4</f>
        <v>6303</v>
      </c>
      <c r="G4" s="15" t="str">
        <f>CONCATENATE("c",FieldWorksheet!G4)</f>
        <v>c359</v>
      </c>
      <c r="H4" s="15" t="str">
        <f>CONCATENATE("c",FieldWorksheet!H4)</f>
        <v>c21494</v>
      </c>
      <c r="I4" s="17">
        <f>FieldWorksheet!I4</f>
        <v>40358</v>
      </c>
      <c r="J4" s="15" t="str">
        <f>CONCATENATE(FieldWorksheet!J4,":",FieldWorksheet!K4,FieldWorksheet!L4)</f>
        <v>10:12AM</v>
      </c>
      <c r="K4" s="15" t="str">
        <f>FieldWorksheet!M4</f>
        <v>H2SO4</v>
      </c>
      <c r="L4" s="15" t="str">
        <f>FieldWorksheet!N4</f>
        <v>YES</v>
      </c>
      <c r="M4" s="15" t="str">
        <f>FieldWorksheet!O4</f>
        <v>NOx-N</v>
      </c>
      <c r="N4" s="30">
        <f>FieldWorksheet!P4</f>
        <v>650</v>
      </c>
      <c r="O4" s="15">
        <f>FieldWorksheet!A56</f>
        <v>55</v>
      </c>
      <c r="P4" s="15" t="str">
        <f>FieldWorksheet!B56</f>
        <v>Citra, FL</v>
      </c>
      <c r="Q4" s="15">
        <f>FieldWorksheet!C56</f>
        <v>3</v>
      </c>
      <c r="R4" s="15">
        <f>FieldWorksheet!D56</f>
        <v>4</v>
      </c>
      <c r="S4" s="15">
        <f>FieldWorksheet!E56</f>
        <v>55</v>
      </c>
      <c r="T4" s="15">
        <f>FieldWorksheet!F56</f>
        <v>6355</v>
      </c>
      <c r="U4" s="15" t="str">
        <f>CONCATENATE("c",FieldWorksheet!G56)</f>
        <v>c359</v>
      </c>
      <c r="V4" s="15" t="str">
        <f>CONCATENATE("c",FieldWorksheet!H56)</f>
        <v>c21546</v>
      </c>
      <c r="W4" s="17">
        <f>FieldWorksheet!I56</f>
        <v>40358</v>
      </c>
      <c r="X4" s="15" t="str">
        <f>CONCATENATE(FieldWorksheet!J56,":",FieldWorksheet!K56,FieldWorksheet!L56)</f>
        <v>2:39PM</v>
      </c>
      <c r="Y4" s="15" t="str">
        <f>FieldWorksheet!M56</f>
        <v>H2SO4</v>
      </c>
      <c r="Z4" s="15" t="str">
        <f>FieldWorksheet!N56</f>
        <v>YES</v>
      </c>
      <c r="AA4" s="15" t="str">
        <f>FieldWorksheet!O56</f>
        <v>NOx-N</v>
      </c>
      <c r="AB4" s="15">
        <f>FieldWorksheet!P56</f>
        <v>500</v>
      </c>
    </row>
    <row r="5" spans="1:28">
      <c r="A5" s="23">
        <f>FieldWorksheet!A5</f>
        <v>4</v>
      </c>
      <c r="B5" s="23" t="str">
        <f>FieldWorksheet!B5</f>
        <v>Citra, FL</v>
      </c>
      <c r="C5" s="23">
        <f>FieldWorksheet!C5</f>
        <v>3</v>
      </c>
      <c r="D5" s="23">
        <f>FieldWorksheet!D5</f>
        <v>1</v>
      </c>
      <c r="E5" s="23">
        <f>Table1[[#This Row],[Field ID (Plot)]]</f>
        <v>4</v>
      </c>
      <c r="F5" s="23">
        <f>FieldWorksheet!F5</f>
        <v>6304</v>
      </c>
      <c r="G5" s="23" t="str">
        <f>CONCATENATE("c",FieldWorksheet!G5)</f>
        <v>c359</v>
      </c>
      <c r="H5" s="23" t="str">
        <f>CONCATENATE("c",FieldWorksheet!H5)</f>
        <v>c21495</v>
      </c>
      <c r="I5" s="24">
        <f>FieldWorksheet!I5</f>
        <v>40358</v>
      </c>
      <c r="J5" s="23" t="str">
        <f>CONCATENATE(FieldWorksheet!J5,":",FieldWorksheet!K5,FieldWorksheet!L5)</f>
        <v>10:15AM</v>
      </c>
      <c r="K5" s="23" t="str">
        <f>FieldWorksheet!M5</f>
        <v>H2SO4</v>
      </c>
      <c r="L5" s="23" t="str">
        <f>FieldWorksheet!N5</f>
        <v>YES</v>
      </c>
      <c r="M5" s="23" t="str">
        <f>FieldWorksheet!O5</f>
        <v>NOx-N</v>
      </c>
      <c r="N5" s="23">
        <f>FieldWorksheet!P5</f>
        <v>550</v>
      </c>
      <c r="O5" s="23">
        <f>FieldWorksheet!A57</f>
        <v>56</v>
      </c>
      <c r="P5" s="23" t="str">
        <f>FieldWorksheet!B57</f>
        <v>Citra, FL</v>
      </c>
      <c r="Q5" s="23">
        <f>FieldWorksheet!C57</f>
        <v>3</v>
      </c>
      <c r="R5" s="23">
        <f>FieldWorksheet!D57</f>
        <v>4</v>
      </c>
      <c r="S5" s="23">
        <f>FieldWorksheet!E57</f>
        <v>56</v>
      </c>
      <c r="T5" s="23">
        <f>FieldWorksheet!F57</f>
        <v>6356</v>
      </c>
      <c r="U5" s="23" t="str">
        <f>CONCATENATE("c",FieldWorksheet!G57)</f>
        <v>c359</v>
      </c>
      <c r="V5" s="23" t="str">
        <f>CONCATENATE("c",FieldWorksheet!H57)</f>
        <v>c21547</v>
      </c>
      <c r="W5" s="24">
        <f>FieldWorksheet!I57</f>
        <v>40358</v>
      </c>
      <c r="X5" s="23" t="str">
        <f>CONCATENATE(FieldWorksheet!J57,":",FieldWorksheet!K57,FieldWorksheet!L57)</f>
        <v>2:42PM</v>
      </c>
      <c r="Y5" s="23" t="str">
        <f>FieldWorksheet!M57</f>
        <v>H2SO4</v>
      </c>
      <c r="Z5" s="23" t="str">
        <f>FieldWorksheet!N57</f>
        <v>YES</v>
      </c>
      <c r="AA5" s="23" t="str">
        <f>FieldWorksheet!O57</f>
        <v>NOx-N</v>
      </c>
      <c r="AB5" s="23">
        <f>FieldWorksheet!P57</f>
        <v>1150</v>
      </c>
    </row>
    <row r="6" spans="1:28">
      <c r="A6" s="15">
        <f>FieldWorksheet!A6</f>
        <v>5</v>
      </c>
      <c r="B6" s="15" t="str">
        <f>FieldWorksheet!B6</f>
        <v>Citra, FL</v>
      </c>
      <c r="C6" s="15">
        <f>FieldWorksheet!C6</f>
        <v>3</v>
      </c>
      <c r="D6" s="15">
        <f>FieldWorksheet!D6</f>
        <v>1</v>
      </c>
      <c r="E6" s="15">
        <f>Table1[[#This Row],[Field ID (Plot)]]</f>
        <v>5</v>
      </c>
      <c r="F6" s="15">
        <f>FieldWorksheet!F6</f>
        <v>6305</v>
      </c>
      <c r="G6" s="15" t="str">
        <f>CONCATENATE("c",FieldWorksheet!G6)</f>
        <v>c359</v>
      </c>
      <c r="H6" s="15" t="str">
        <f>CONCATENATE("c",FieldWorksheet!H6)</f>
        <v>c21496</v>
      </c>
      <c r="I6" s="17">
        <f>FieldWorksheet!I6</f>
        <v>40358</v>
      </c>
      <c r="J6" s="15" t="str">
        <f>CONCATENATE(FieldWorksheet!J6,":",FieldWorksheet!K6,FieldWorksheet!L6)</f>
        <v>10:19AM</v>
      </c>
      <c r="K6" s="15" t="str">
        <f>FieldWorksheet!M6</f>
        <v>H2SO4</v>
      </c>
      <c r="L6" s="15" t="str">
        <f>FieldWorksheet!N6</f>
        <v>YES</v>
      </c>
      <c r="M6" s="15" t="str">
        <f>FieldWorksheet!O6</f>
        <v>NOx-N</v>
      </c>
      <c r="N6" s="30">
        <f>FieldWorksheet!P6</f>
        <v>950</v>
      </c>
      <c r="O6" s="15">
        <f>FieldWorksheet!A58</f>
        <v>57</v>
      </c>
      <c r="P6" s="15" t="str">
        <f>FieldWorksheet!B58</f>
        <v>Citra, FL</v>
      </c>
      <c r="Q6" s="15">
        <f>FieldWorksheet!C58</f>
        <v>3</v>
      </c>
      <c r="R6" s="15">
        <f>FieldWorksheet!D58</f>
        <v>4</v>
      </c>
      <c r="S6" s="15">
        <f>FieldWorksheet!E58</f>
        <v>57</v>
      </c>
      <c r="T6" s="15">
        <f>FieldWorksheet!F58</f>
        <v>6357</v>
      </c>
      <c r="U6" s="15" t="str">
        <f>CONCATENATE("c",FieldWorksheet!G58)</f>
        <v>c359</v>
      </c>
      <c r="V6" s="15" t="str">
        <f>CONCATENATE("c",FieldWorksheet!H58)</f>
        <v>c21548</v>
      </c>
      <c r="W6" s="17">
        <f>FieldWorksheet!I58</f>
        <v>40358</v>
      </c>
      <c r="X6" s="15" t="str">
        <f>CONCATENATE(FieldWorksheet!J58,":",FieldWorksheet!K58,FieldWorksheet!L58)</f>
        <v>2:44PM</v>
      </c>
      <c r="Y6" s="15" t="str">
        <f>FieldWorksheet!M58</f>
        <v>H2SO4</v>
      </c>
      <c r="Z6" s="15" t="str">
        <f>FieldWorksheet!N58</f>
        <v>YES</v>
      </c>
      <c r="AA6" s="15" t="str">
        <f>FieldWorksheet!O58</f>
        <v>NOx-N</v>
      </c>
      <c r="AB6" s="15">
        <f>FieldWorksheet!P58</f>
        <v>10450</v>
      </c>
    </row>
    <row r="7" spans="1:28">
      <c r="A7" s="23">
        <f>FieldWorksheet!A7</f>
        <v>6</v>
      </c>
      <c r="B7" s="23" t="str">
        <f>FieldWorksheet!B7</f>
        <v>Citra, FL</v>
      </c>
      <c r="C7" s="23">
        <f>FieldWorksheet!C7</f>
        <v>3</v>
      </c>
      <c r="D7" s="23">
        <f>FieldWorksheet!D7</f>
        <v>1</v>
      </c>
      <c r="E7" s="23">
        <f>Table1[[#This Row],[Field ID (Plot)]]</f>
        <v>6</v>
      </c>
      <c r="F7" s="23">
        <f>FieldWorksheet!F7</f>
        <v>6306</v>
      </c>
      <c r="G7" s="23" t="str">
        <f>CONCATENATE("c",FieldWorksheet!G7)</f>
        <v>c359</v>
      </c>
      <c r="H7" s="23" t="str">
        <f>CONCATENATE("c",FieldWorksheet!H7)</f>
        <v>c21497</v>
      </c>
      <c r="I7" s="24">
        <f>FieldWorksheet!I7</f>
        <v>40358</v>
      </c>
      <c r="J7" s="23" t="str">
        <f>CONCATENATE(FieldWorksheet!J7,":",FieldWorksheet!K7,FieldWorksheet!L7)</f>
        <v>10:24AM</v>
      </c>
      <c r="K7" s="23" t="str">
        <f>FieldWorksheet!M7</f>
        <v>H2SO4</v>
      </c>
      <c r="L7" s="23" t="str">
        <f>FieldWorksheet!N7</f>
        <v>YES</v>
      </c>
      <c r="M7" s="23" t="str">
        <f>FieldWorksheet!O7</f>
        <v>NOx-N</v>
      </c>
      <c r="N7" s="23">
        <f>FieldWorksheet!P7</f>
        <v>750</v>
      </c>
      <c r="O7" s="23">
        <f>FieldWorksheet!A59</f>
        <v>58</v>
      </c>
      <c r="P7" s="23" t="str">
        <f>FieldWorksheet!B59</f>
        <v>Citra, FL</v>
      </c>
      <c r="Q7" s="23">
        <f>FieldWorksheet!C59</f>
        <v>3</v>
      </c>
      <c r="R7" s="23">
        <f>FieldWorksheet!D59</f>
        <v>4</v>
      </c>
      <c r="S7" s="23">
        <f>FieldWorksheet!E59</f>
        <v>58</v>
      </c>
      <c r="T7" s="23">
        <f>FieldWorksheet!F59</f>
        <v>6358</v>
      </c>
      <c r="U7" s="23" t="str">
        <f>CONCATENATE("c",FieldWorksheet!G59)</f>
        <v>c359</v>
      </c>
      <c r="V7" s="23" t="str">
        <f>CONCATENATE("c",FieldWorksheet!H59)</f>
        <v>c21549</v>
      </c>
      <c r="W7" s="24">
        <f>FieldWorksheet!I59</f>
        <v>40358</v>
      </c>
      <c r="X7" s="23" t="str">
        <f>CONCATENATE(FieldWorksheet!J59,":",FieldWorksheet!K59,FieldWorksheet!L59)</f>
        <v>2:46PM</v>
      </c>
      <c r="Y7" s="23" t="str">
        <f>FieldWorksheet!M59</f>
        <v>H2SO4</v>
      </c>
      <c r="Z7" s="23" t="str">
        <f>FieldWorksheet!N59</f>
        <v>YES</v>
      </c>
      <c r="AA7" s="23" t="str">
        <f>FieldWorksheet!O59</f>
        <v>NOx-N</v>
      </c>
      <c r="AB7" s="23">
        <f>FieldWorksheet!P59</f>
        <v>8150</v>
      </c>
    </row>
    <row r="8" spans="1:28">
      <c r="A8" s="15">
        <f>FieldWorksheet!A8</f>
        <v>7</v>
      </c>
      <c r="B8" s="15" t="str">
        <f>FieldWorksheet!B8</f>
        <v>Citra, FL</v>
      </c>
      <c r="C8" s="15">
        <f>FieldWorksheet!C8</f>
        <v>3</v>
      </c>
      <c r="D8" s="15">
        <f>FieldWorksheet!D8</f>
        <v>1</v>
      </c>
      <c r="E8" s="15">
        <f>Table1[[#This Row],[Field ID (Plot)]]</f>
        <v>7</v>
      </c>
      <c r="F8" s="15">
        <f>FieldWorksheet!F8</f>
        <v>6307</v>
      </c>
      <c r="G8" s="15" t="str">
        <f>CONCATENATE("c",FieldWorksheet!G8)</f>
        <v>c359</v>
      </c>
      <c r="H8" s="15" t="str">
        <f>CONCATENATE("c",FieldWorksheet!H8)</f>
        <v>c21498</v>
      </c>
      <c r="I8" s="17">
        <f>FieldWorksheet!I8</f>
        <v>40358</v>
      </c>
      <c r="J8" s="15" t="str">
        <f>CONCATENATE(FieldWorksheet!J8,":",FieldWorksheet!K8,FieldWorksheet!L8)</f>
        <v>10:34AM</v>
      </c>
      <c r="K8" s="15" t="str">
        <f>FieldWorksheet!M8</f>
        <v>H2SO4</v>
      </c>
      <c r="L8" s="15" t="str">
        <f>FieldWorksheet!N8</f>
        <v>YES</v>
      </c>
      <c r="M8" s="15" t="str">
        <f>FieldWorksheet!O8</f>
        <v>NOx-N</v>
      </c>
      <c r="N8" s="30">
        <f>FieldWorksheet!P8</f>
        <v>900</v>
      </c>
      <c r="O8" s="15">
        <f>FieldWorksheet!A60</f>
        <v>59</v>
      </c>
      <c r="P8" s="15" t="str">
        <f>FieldWorksheet!B60</f>
        <v>Citra, FL</v>
      </c>
      <c r="Q8" s="15">
        <f>FieldWorksheet!C60</f>
        <v>3</v>
      </c>
      <c r="R8" s="15">
        <f>FieldWorksheet!D60</f>
        <v>4</v>
      </c>
      <c r="S8" s="15">
        <f>FieldWorksheet!E60</f>
        <v>59</v>
      </c>
      <c r="T8" s="15">
        <f>FieldWorksheet!F60</f>
        <v>6359</v>
      </c>
      <c r="U8" s="15" t="str">
        <f>CONCATENATE("c",FieldWorksheet!G60)</f>
        <v>c359</v>
      </c>
      <c r="V8" s="15" t="str">
        <f>CONCATENATE("c",FieldWorksheet!H60)</f>
        <v>c21550</v>
      </c>
      <c r="W8" s="17">
        <f>FieldWorksheet!I60</f>
        <v>40358</v>
      </c>
      <c r="X8" s="15" t="str">
        <f>CONCATENATE(FieldWorksheet!J60,":",FieldWorksheet!K60,FieldWorksheet!L60)</f>
        <v>2:53PM</v>
      </c>
      <c r="Y8" s="15" t="str">
        <f>FieldWorksheet!M60</f>
        <v>H2SO4</v>
      </c>
      <c r="Z8" s="15" t="str">
        <f>FieldWorksheet!N60</f>
        <v>YES</v>
      </c>
      <c r="AA8" s="15" t="str">
        <f>FieldWorksheet!O60</f>
        <v>NOx-N</v>
      </c>
      <c r="AB8" s="15">
        <f>FieldWorksheet!P60</f>
        <v>14600</v>
      </c>
    </row>
    <row r="9" spans="1:28">
      <c r="A9" s="23">
        <f>FieldWorksheet!A9</f>
        <v>8</v>
      </c>
      <c r="B9" s="23" t="str">
        <f>FieldWorksheet!B9</f>
        <v>Citra, FL</v>
      </c>
      <c r="C9" s="23">
        <f>FieldWorksheet!C9</f>
        <v>3</v>
      </c>
      <c r="D9" s="23">
        <f>FieldWorksheet!D9</f>
        <v>1</v>
      </c>
      <c r="E9" s="23">
        <f>Table1[[#This Row],[Field ID (Plot)]]</f>
        <v>8</v>
      </c>
      <c r="F9" s="23">
        <f>FieldWorksheet!F9</f>
        <v>6308</v>
      </c>
      <c r="G9" s="23" t="str">
        <f>CONCATENATE("c",FieldWorksheet!G9)</f>
        <v>c359</v>
      </c>
      <c r="H9" s="23" t="str">
        <f>CONCATENATE("c",FieldWorksheet!H9)</f>
        <v>c21499</v>
      </c>
      <c r="I9" s="24">
        <f>FieldWorksheet!I9</f>
        <v>40358</v>
      </c>
      <c r="J9" s="23" t="str">
        <f>CONCATENATE(FieldWorksheet!J9,":",FieldWorksheet!K9,FieldWorksheet!L9)</f>
        <v>10:34AM</v>
      </c>
      <c r="K9" s="23" t="str">
        <f>FieldWorksheet!M9</f>
        <v>H2SO4</v>
      </c>
      <c r="L9" s="23" t="str">
        <f>FieldWorksheet!N9</f>
        <v>YES</v>
      </c>
      <c r="M9" s="23" t="str">
        <f>FieldWorksheet!O9</f>
        <v>NOx-N</v>
      </c>
      <c r="N9" s="23">
        <f>FieldWorksheet!P9</f>
        <v>1250</v>
      </c>
      <c r="O9" s="23">
        <f>FieldWorksheet!A61</f>
        <v>60</v>
      </c>
      <c r="P9" s="23" t="str">
        <f>FieldWorksheet!B61</f>
        <v>Citra, FL</v>
      </c>
      <c r="Q9" s="23">
        <f>FieldWorksheet!C61</f>
        <v>3</v>
      </c>
      <c r="R9" s="23">
        <f>FieldWorksheet!D61</f>
        <v>4</v>
      </c>
      <c r="S9" s="23">
        <f>FieldWorksheet!E61</f>
        <v>60</v>
      </c>
      <c r="T9" s="23">
        <f>FieldWorksheet!F61</f>
        <v>6360</v>
      </c>
      <c r="U9" s="23" t="str">
        <f>CONCATENATE("c",FieldWorksheet!G61)</f>
        <v>c359</v>
      </c>
      <c r="V9" s="23" t="str">
        <f>CONCATENATE("c",FieldWorksheet!H61)</f>
        <v>c21551</v>
      </c>
      <c r="W9" s="24">
        <f>FieldWorksheet!I61</f>
        <v>40358</v>
      </c>
      <c r="X9" s="23" t="str">
        <f>CONCATENATE(FieldWorksheet!J61,":",FieldWorksheet!K61,FieldWorksheet!L61)</f>
        <v>2:53PM</v>
      </c>
      <c r="Y9" s="23" t="str">
        <f>FieldWorksheet!M61</f>
        <v>H2SO4</v>
      </c>
      <c r="Z9" s="23" t="str">
        <f>FieldWorksheet!N61</f>
        <v>YES</v>
      </c>
      <c r="AA9" s="23" t="str">
        <f>FieldWorksheet!O61</f>
        <v>NOx-N</v>
      </c>
      <c r="AB9" s="23">
        <f>FieldWorksheet!P61</f>
        <v>4750</v>
      </c>
    </row>
    <row r="10" spans="1:28">
      <c r="A10" s="15">
        <f>FieldWorksheet!A10</f>
        <v>9</v>
      </c>
      <c r="B10" s="15" t="str">
        <f>FieldWorksheet!B10</f>
        <v>Citra, FL</v>
      </c>
      <c r="C10" s="15">
        <f>FieldWorksheet!C10</f>
        <v>3</v>
      </c>
      <c r="D10" s="15">
        <f>FieldWorksheet!D10</f>
        <v>1</v>
      </c>
      <c r="E10" s="15">
        <f>Table1[[#This Row],[Field ID (Plot)]]</f>
        <v>9</v>
      </c>
      <c r="F10" s="15">
        <f>FieldWorksheet!F10</f>
        <v>6309</v>
      </c>
      <c r="G10" s="15" t="str">
        <f>CONCATENATE("c",FieldWorksheet!G10)</f>
        <v>c359</v>
      </c>
      <c r="H10" s="15" t="str">
        <f>CONCATENATE("c",FieldWorksheet!H10)</f>
        <v>c21500</v>
      </c>
      <c r="I10" s="17">
        <f>FieldWorksheet!I10</f>
        <v>40358</v>
      </c>
      <c r="J10" s="15" t="str">
        <f>CONCATENATE(FieldWorksheet!J10,":",FieldWorksheet!K10,FieldWorksheet!L10)</f>
        <v>10:39AM</v>
      </c>
      <c r="K10" s="15" t="str">
        <f>FieldWorksheet!M10</f>
        <v>H2SO4</v>
      </c>
      <c r="L10" s="15" t="str">
        <f>FieldWorksheet!N10</f>
        <v>YES</v>
      </c>
      <c r="M10" s="15" t="str">
        <f>FieldWorksheet!O10</f>
        <v>NOx-N</v>
      </c>
      <c r="N10" s="30">
        <f>FieldWorksheet!P10</f>
        <v>6550</v>
      </c>
      <c r="O10" s="15">
        <f>FieldWorksheet!A62</f>
        <v>61</v>
      </c>
      <c r="P10" s="15" t="str">
        <f>FieldWorksheet!B62</f>
        <v>Citra, FL</v>
      </c>
      <c r="Q10" s="15">
        <f>FieldWorksheet!C62</f>
        <v>3</v>
      </c>
      <c r="R10" s="15">
        <f>FieldWorksheet!D62</f>
        <v>4</v>
      </c>
      <c r="S10" s="15">
        <f>FieldWorksheet!E62</f>
        <v>61</v>
      </c>
      <c r="T10" s="15">
        <f>FieldWorksheet!F62</f>
        <v>6361</v>
      </c>
      <c r="U10" s="15" t="str">
        <f>CONCATENATE("c",FieldWorksheet!G62)</f>
        <v>c359</v>
      </c>
      <c r="V10" s="15" t="str">
        <f>CONCATENATE("c",FieldWorksheet!H62)</f>
        <v>c21552</v>
      </c>
      <c r="W10" s="17">
        <f>FieldWorksheet!I62</f>
        <v>40358</v>
      </c>
      <c r="X10" s="15" t="str">
        <f>CONCATENATE(FieldWorksheet!J62,":",FieldWorksheet!K62,FieldWorksheet!L62)</f>
        <v>2:56PM</v>
      </c>
      <c r="Y10" s="15" t="str">
        <f>FieldWorksheet!M62</f>
        <v>H2SO4</v>
      </c>
      <c r="Z10" s="15" t="str">
        <f>FieldWorksheet!N62</f>
        <v>YES</v>
      </c>
      <c r="AA10" s="15" t="str">
        <f>FieldWorksheet!O62</f>
        <v>NOx-N</v>
      </c>
      <c r="AB10" s="15">
        <f>FieldWorksheet!P62</f>
        <v>450</v>
      </c>
    </row>
    <row r="11" spans="1:28">
      <c r="A11" s="23">
        <f>FieldWorksheet!A11</f>
        <v>10</v>
      </c>
      <c r="B11" s="23" t="str">
        <f>FieldWorksheet!B11</f>
        <v>Citra, FL</v>
      </c>
      <c r="C11" s="23">
        <f>FieldWorksheet!C11</f>
        <v>3</v>
      </c>
      <c r="D11" s="23">
        <f>FieldWorksheet!D11</f>
        <v>1</v>
      </c>
      <c r="E11" s="23">
        <f>Table1[[#This Row],[Field ID (Plot)]]</f>
        <v>10</v>
      </c>
      <c r="F11" s="23">
        <f>FieldWorksheet!F11</f>
        <v>6310</v>
      </c>
      <c r="G11" s="23" t="str">
        <f>CONCATENATE("c",FieldWorksheet!G11)</f>
        <v>c359</v>
      </c>
      <c r="H11" s="23" t="str">
        <f>CONCATENATE("c",FieldWorksheet!H11)</f>
        <v>c21501</v>
      </c>
      <c r="I11" s="24">
        <f>FieldWorksheet!I11</f>
        <v>40358</v>
      </c>
      <c r="J11" s="23" t="str">
        <f>CONCATENATE(FieldWorksheet!J11,":",FieldWorksheet!K11,FieldWorksheet!L11)</f>
        <v>10:41AM</v>
      </c>
      <c r="K11" s="23" t="str">
        <f>FieldWorksheet!M11</f>
        <v>H2SO4</v>
      </c>
      <c r="L11" s="23" t="str">
        <f>FieldWorksheet!N11</f>
        <v>YES</v>
      </c>
      <c r="M11" s="23" t="str">
        <f>FieldWorksheet!O11</f>
        <v>NOx-N</v>
      </c>
      <c r="N11" s="23">
        <f>FieldWorksheet!P11</f>
        <v>3250</v>
      </c>
      <c r="O11" s="23">
        <f>FieldWorksheet!A63</f>
        <v>62</v>
      </c>
      <c r="P11" s="23" t="str">
        <f>FieldWorksheet!B63</f>
        <v>Citra, FL</v>
      </c>
      <c r="Q11" s="23">
        <f>FieldWorksheet!C63</f>
        <v>3</v>
      </c>
      <c r="R11" s="23">
        <f>FieldWorksheet!D63</f>
        <v>4</v>
      </c>
      <c r="S11" s="23">
        <f>FieldWorksheet!E63</f>
        <v>62</v>
      </c>
      <c r="T11" s="23">
        <f>FieldWorksheet!F63</f>
        <v>6362</v>
      </c>
      <c r="U11" s="23" t="str">
        <f>CONCATENATE("c",FieldWorksheet!G63)</f>
        <v>c359</v>
      </c>
      <c r="V11" s="23" t="str">
        <f>CONCATENATE("c",FieldWorksheet!H63)</f>
        <v>c21553</v>
      </c>
      <c r="W11" s="24">
        <f>FieldWorksheet!I63</f>
        <v>40358</v>
      </c>
      <c r="X11" s="23" t="str">
        <f>CONCATENATE(FieldWorksheet!J63,":",FieldWorksheet!K63,FieldWorksheet!L63)</f>
        <v>2:58PM</v>
      </c>
      <c r="Y11" s="23" t="str">
        <f>FieldWorksheet!M63</f>
        <v>H2SO4</v>
      </c>
      <c r="Z11" s="23" t="str">
        <f>FieldWorksheet!N63</f>
        <v>YES</v>
      </c>
      <c r="AA11" s="23" t="str">
        <f>FieldWorksheet!O63</f>
        <v>NOx-N</v>
      </c>
      <c r="AB11" s="23">
        <f>FieldWorksheet!P63</f>
        <v>800</v>
      </c>
    </row>
    <row r="12" spans="1:28">
      <c r="A12" s="15">
        <f>FieldWorksheet!A12</f>
        <v>11</v>
      </c>
      <c r="B12" s="15" t="str">
        <f>FieldWorksheet!B12</f>
        <v>Citra, FL</v>
      </c>
      <c r="C12" s="15">
        <f>FieldWorksheet!C12</f>
        <v>3</v>
      </c>
      <c r="D12" s="15">
        <f>FieldWorksheet!D12</f>
        <v>1</v>
      </c>
      <c r="E12" s="15">
        <f>Table1[[#This Row],[Field ID (Plot)]]</f>
        <v>11</v>
      </c>
      <c r="F12" s="15">
        <f>FieldWorksheet!F12</f>
        <v>6311</v>
      </c>
      <c r="G12" s="15" t="str">
        <f>CONCATENATE("c",FieldWorksheet!G12)</f>
        <v>c359</v>
      </c>
      <c r="H12" s="15" t="str">
        <f>CONCATENATE("c",FieldWorksheet!H12)</f>
        <v>c21502</v>
      </c>
      <c r="I12" s="17">
        <f>FieldWorksheet!I12</f>
        <v>40358</v>
      </c>
      <c r="J12" s="15" t="str">
        <f>CONCATENATE(FieldWorksheet!J12,":",FieldWorksheet!K12,FieldWorksheet!L12)</f>
        <v>10:46AM</v>
      </c>
      <c r="K12" s="15" t="str">
        <f>FieldWorksheet!M12</f>
        <v>H2SO4</v>
      </c>
      <c r="L12" s="15" t="str">
        <f>FieldWorksheet!N12</f>
        <v>YES</v>
      </c>
      <c r="M12" s="15" t="str">
        <f>FieldWorksheet!O12</f>
        <v>NOx-N</v>
      </c>
      <c r="N12" s="30">
        <f>FieldWorksheet!P12</f>
        <v>7750</v>
      </c>
      <c r="O12" s="15">
        <f>FieldWorksheet!A64</f>
        <v>63</v>
      </c>
      <c r="P12" s="15" t="str">
        <f>FieldWorksheet!B64</f>
        <v>Citra, FL</v>
      </c>
      <c r="Q12" s="15">
        <f>FieldWorksheet!C64</f>
        <v>3</v>
      </c>
      <c r="R12" s="15">
        <f>FieldWorksheet!D64</f>
        <v>4</v>
      </c>
      <c r="S12" s="15">
        <f>FieldWorksheet!E64</f>
        <v>63</v>
      </c>
      <c r="T12" s="15">
        <f>FieldWorksheet!F64</f>
        <v>6363</v>
      </c>
      <c r="U12" s="15" t="str">
        <f>CONCATENATE("c",FieldWorksheet!G64)</f>
        <v>c359</v>
      </c>
      <c r="V12" s="15" t="str">
        <f>CONCATENATE("c",FieldWorksheet!H64)</f>
        <v>c21554</v>
      </c>
      <c r="W12" s="17">
        <f>FieldWorksheet!I64</f>
        <v>40358</v>
      </c>
      <c r="X12" s="15" t="str">
        <f>CONCATENATE(FieldWorksheet!J64,":",FieldWorksheet!K64,FieldWorksheet!L64)</f>
        <v>2:59PM</v>
      </c>
      <c r="Y12" s="15" t="str">
        <f>FieldWorksheet!M64</f>
        <v>H2SO4</v>
      </c>
      <c r="Z12" s="15" t="str">
        <f>FieldWorksheet!N64</f>
        <v>YES</v>
      </c>
      <c r="AA12" s="15" t="str">
        <f>FieldWorksheet!O64</f>
        <v>NOx-N</v>
      </c>
      <c r="AB12" s="15">
        <f>FieldWorksheet!P64</f>
        <v>1200</v>
      </c>
    </row>
    <row r="13" spans="1:28">
      <c r="A13" s="23">
        <f>FieldWorksheet!A13</f>
        <v>12</v>
      </c>
      <c r="B13" s="23" t="str">
        <f>FieldWorksheet!B13</f>
        <v>Citra, FL</v>
      </c>
      <c r="C13" s="23">
        <f>FieldWorksheet!C13</f>
        <v>3</v>
      </c>
      <c r="D13" s="23">
        <f>FieldWorksheet!D13</f>
        <v>1</v>
      </c>
      <c r="E13" s="23">
        <f>Table1[[#This Row],[Field ID (Plot)]]</f>
        <v>12</v>
      </c>
      <c r="F13" s="23">
        <f>FieldWorksheet!F13</f>
        <v>6312</v>
      </c>
      <c r="G13" s="23" t="str">
        <f>CONCATENATE("c",FieldWorksheet!G13)</f>
        <v>c359</v>
      </c>
      <c r="H13" s="23" t="str">
        <f>CONCATENATE("c",FieldWorksheet!H13)</f>
        <v>c21503</v>
      </c>
      <c r="I13" s="24">
        <f>FieldWorksheet!I13</f>
        <v>40358</v>
      </c>
      <c r="J13" s="23" t="str">
        <f>CONCATENATE(FieldWorksheet!J13,":",FieldWorksheet!K13,FieldWorksheet!L13)</f>
        <v>10:48AM</v>
      </c>
      <c r="K13" s="23" t="str">
        <f>FieldWorksheet!M13</f>
        <v>H2SO4</v>
      </c>
      <c r="L13" s="23" t="str">
        <f>FieldWorksheet!N13</f>
        <v>YES</v>
      </c>
      <c r="M13" s="23" t="str">
        <f>FieldWorksheet!O13</f>
        <v>NOx-N</v>
      </c>
      <c r="N13" s="23">
        <f>FieldWorksheet!P13</f>
        <v>15050</v>
      </c>
      <c r="O13" s="23">
        <f>FieldWorksheet!A65</f>
        <v>64</v>
      </c>
      <c r="P13" s="23" t="str">
        <f>FieldWorksheet!B65</f>
        <v>Citra, FL</v>
      </c>
      <c r="Q13" s="23">
        <f>FieldWorksheet!C65</f>
        <v>3</v>
      </c>
      <c r="R13" s="23">
        <f>FieldWorksheet!D65</f>
        <v>4</v>
      </c>
      <c r="S13" s="23">
        <f>FieldWorksheet!E65</f>
        <v>64</v>
      </c>
      <c r="T13" s="23">
        <f>FieldWorksheet!F65</f>
        <v>6364</v>
      </c>
      <c r="U13" s="23" t="str">
        <f>CONCATENATE("c",FieldWorksheet!G65)</f>
        <v>c359</v>
      </c>
      <c r="V13" s="23" t="str">
        <f>CONCATENATE("c",FieldWorksheet!H65)</f>
        <v>c21555</v>
      </c>
      <c r="W13" s="24">
        <f>FieldWorksheet!I65</f>
        <v>40358</v>
      </c>
      <c r="X13" s="23" t="str">
        <f>CONCATENATE(FieldWorksheet!J65,":",FieldWorksheet!K65,FieldWorksheet!L65)</f>
        <v>2:59PM</v>
      </c>
      <c r="Y13" s="23" t="str">
        <f>FieldWorksheet!M65</f>
        <v>H2SO4</v>
      </c>
      <c r="Z13" s="23" t="str">
        <f>FieldWorksheet!N65</f>
        <v>YES</v>
      </c>
      <c r="AA13" s="23" t="str">
        <f>FieldWorksheet!O65</f>
        <v>NOx-N</v>
      </c>
      <c r="AB13" s="23">
        <f>FieldWorksheet!P65</f>
        <v>650</v>
      </c>
    </row>
    <row r="14" spans="1:28">
      <c r="A14" s="15">
        <f>FieldWorksheet!A14</f>
        <v>13</v>
      </c>
      <c r="B14" s="15" t="str">
        <f>FieldWorksheet!B14</f>
        <v>Citra, FL</v>
      </c>
      <c r="C14" s="15">
        <f>FieldWorksheet!C14</f>
        <v>3</v>
      </c>
      <c r="D14" s="15">
        <f>FieldWorksheet!D14</f>
        <v>1</v>
      </c>
      <c r="E14" s="15">
        <f>Table1[[#This Row],[Field ID (Plot)]]</f>
        <v>13</v>
      </c>
      <c r="F14" s="15">
        <f>FieldWorksheet!F14</f>
        <v>6313</v>
      </c>
      <c r="G14" s="15" t="str">
        <f>CONCATENATE("c",FieldWorksheet!G14)</f>
        <v>c359</v>
      </c>
      <c r="H14" s="15" t="str">
        <f>CONCATENATE("c",FieldWorksheet!H14)</f>
        <v>c21504</v>
      </c>
      <c r="I14" s="17">
        <f>FieldWorksheet!I14</f>
        <v>40358</v>
      </c>
      <c r="J14" s="15" t="str">
        <f>CONCATENATE(FieldWorksheet!J14,":",FieldWorksheet!K14,FieldWorksheet!L14)</f>
        <v>10:53AM</v>
      </c>
      <c r="K14" s="15" t="str">
        <f>FieldWorksheet!M14</f>
        <v>H2SO4</v>
      </c>
      <c r="L14" s="15" t="str">
        <f>FieldWorksheet!N14</f>
        <v>YES</v>
      </c>
      <c r="M14" s="15" t="str">
        <f>FieldWorksheet!O14</f>
        <v>NOx-N</v>
      </c>
      <c r="N14" s="30">
        <f>FieldWorksheet!P14</f>
        <v>950</v>
      </c>
      <c r="O14" s="15">
        <f>FieldWorksheet!A66</f>
        <v>65</v>
      </c>
      <c r="P14" s="15" t="str">
        <f>FieldWorksheet!B66</f>
        <v>Citra, FL</v>
      </c>
      <c r="Q14" s="15">
        <f>FieldWorksheet!C66</f>
        <v>3</v>
      </c>
      <c r="R14" s="15" t="str">
        <f>FieldWorksheet!D66</f>
        <v>*</v>
      </c>
      <c r="S14" s="15" t="str">
        <f>FieldWorksheet!E66</f>
        <v>D1</v>
      </c>
      <c r="T14" s="15">
        <f>FieldWorksheet!F66</f>
        <v>6365</v>
      </c>
      <c r="U14" s="15" t="str">
        <f>CONCATENATE("c",FieldWorksheet!G66)</f>
        <v>c359</v>
      </c>
      <c r="V14" s="15" t="str">
        <f>CONCATENATE("c",FieldWorksheet!H66)</f>
        <v>c21556</v>
      </c>
      <c r="W14" s="17">
        <f>FieldWorksheet!I66</f>
        <v>40358</v>
      </c>
      <c r="X14" s="15" t="str">
        <f>CONCATENATE(FieldWorksheet!J66,":",FieldWorksheet!K66,FieldWorksheet!L66)</f>
        <v>9:55AM</v>
      </c>
      <c r="Y14" s="15" t="str">
        <f>FieldWorksheet!M66</f>
        <v>H2SO4</v>
      </c>
      <c r="Z14" s="15" t="str">
        <f>FieldWorksheet!N66</f>
        <v>YES</v>
      </c>
      <c r="AA14" s="15" t="str">
        <f>FieldWorksheet!O66</f>
        <v>NOx-N</v>
      </c>
      <c r="AB14" s="15" t="str">
        <f>FieldWorksheet!P66</f>
        <v>No Volume</v>
      </c>
    </row>
    <row r="15" spans="1:28">
      <c r="A15" s="23">
        <f>FieldWorksheet!A15</f>
        <v>14</v>
      </c>
      <c r="B15" s="23" t="str">
        <f>FieldWorksheet!B15</f>
        <v>Citra, FL</v>
      </c>
      <c r="C15" s="23">
        <f>FieldWorksheet!C15</f>
        <v>3</v>
      </c>
      <c r="D15" s="23">
        <f>FieldWorksheet!D15</f>
        <v>1</v>
      </c>
      <c r="E15" s="23">
        <f>Table1[[#This Row],[Field ID (Plot)]]</f>
        <v>14</v>
      </c>
      <c r="F15" s="23">
        <f>FieldWorksheet!F15</f>
        <v>6314</v>
      </c>
      <c r="G15" s="23" t="str">
        <f>CONCATENATE("c",FieldWorksheet!G15)</f>
        <v>c359</v>
      </c>
      <c r="H15" s="23" t="str">
        <f>CONCATENATE("c",FieldWorksheet!H15)</f>
        <v>c21505</v>
      </c>
      <c r="I15" s="24">
        <f>FieldWorksheet!I15</f>
        <v>40358</v>
      </c>
      <c r="J15" s="23" t="str">
        <f>CONCATENATE(FieldWorksheet!J15,":",FieldWorksheet!K15,FieldWorksheet!L15)</f>
        <v>10:55AM</v>
      </c>
      <c r="K15" s="23" t="str">
        <f>FieldWorksheet!M15</f>
        <v>H2SO4</v>
      </c>
      <c r="L15" s="23" t="str">
        <f>FieldWorksheet!N15</f>
        <v>YES</v>
      </c>
      <c r="M15" s="23" t="str">
        <f>FieldWorksheet!O15</f>
        <v>NOx-N</v>
      </c>
      <c r="N15" s="23">
        <f>FieldWorksheet!P15</f>
        <v>4950</v>
      </c>
      <c r="O15" s="23">
        <f>FieldWorksheet!A67</f>
        <v>66</v>
      </c>
      <c r="P15" s="23" t="str">
        <f>FieldWorksheet!B67</f>
        <v>Citra, FL</v>
      </c>
      <c r="Q15" s="23">
        <f>FieldWorksheet!C67</f>
        <v>3</v>
      </c>
      <c r="R15" s="23" t="str">
        <f>FieldWorksheet!D67</f>
        <v>*</v>
      </c>
      <c r="S15" s="23" t="str">
        <f>FieldWorksheet!E67</f>
        <v>D2</v>
      </c>
      <c r="T15" s="23">
        <f>FieldWorksheet!F67</f>
        <v>6366</v>
      </c>
      <c r="U15" s="23" t="str">
        <f>CONCATENATE("c",FieldWorksheet!G67)</f>
        <v>c359</v>
      </c>
      <c r="V15" s="23" t="str">
        <f>CONCATENATE("c",FieldWorksheet!H67)</f>
        <v>c21557</v>
      </c>
      <c r="W15" s="24">
        <f>FieldWorksheet!I67</f>
        <v>40358</v>
      </c>
      <c r="X15" s="23" t="str">
        <f>CONCATENATE(FieldWorksheet!J67,":",FieldWorksheet!K67,FieldWorksheet!L67)</f>
        <v>10:12AM</v>
      </c>
      <c r="Y15" s="23" t="str">
        <f>FieldWorksheet!M67</f>
        <v>H2SO4</v>
      </c>
      <c r="Z15" s="23" t="str">
        <f>FieldWorksheet!N67</f>
        <v>YES</v>
      </c>
      <c r="AA15" s="23" t="str">
        <f>FieldWorksheet!O67</f>
        <v>NOx-N</v>
      </c>
      <c r="AB15" s="23" t="str">
        <f>FieldWorksheet!P67</f>
        <v>No Volume</v>
      </c>
    </row>
    <row r="16" spans="1:28">
      <c r="A16" s="15">
        <f>FieldWorksheet!A16</f>
        <v>15</v>
      </c>
      <c r="B16" s="15" t="str">
        <f>FieldWorksheet!B16</f>
        <v>Citra, FL</v>
      </c>
      <c r="C16" s="15">
        <f>FieldWorksheet!C16</f>
        <v>3</v>
      </c>
      <c r="D16" s="15">
        <f>FieldWorksheet!D16</f>
        <v>1</v>
      </c>
      <c r="E16" s="15">
        <f>Table1[[#This Row],[Field ID (Plot)]]</f>
        <v>15</v>
      </c>
      <c r="F16" s="15">
        <f>FieldWorksheet!F16</f>
        <v>6315</v>
      </c>
      <c r="G16" s="15" t="str">
        <f>CONCATENATE("c",FieldWorksheet!G16)</f>
        <v>c359</v>
      </c>
      <c r="H16" s="15" t="str">
        <f>CONCATENATE("c",FieldWorksheet!H16)</f>
        <v>c21506</v>
      </c>
      <c r="I16" s="17">
        <f>FieldWorksheet!I16</f>
        <v>40358</v>
      </c>
      <c r="J16" s="15" t="str">
        <f>CONCATENATE(FieldWorksheet!J16,":",FieldWorksheet!K16,FieldWorksheet!L16)</f>
        <v>11:00AM</v>
      </c>
      <c r="K16" s="15" t="str">
        <f>FieldWorksheet!M16</f>
        <v>H2SO4</v>
      </c>
      <c r="L16" s="15" t="str">
        <f>FieldWorksheet!N16</f>
        <v>YES</v>
      </c>
      <c r="M16" s="15" t="str">
        <f>FieldWorksheet!O16</f>
        <v>NOx-N</v>
      </c>
      <c r="N16" s="30">
        <f>FieldWorksheet!P16</f>
        <v>1450</v>
      </c>
      <c r="O16" s="15">
        <f>FieldWorksheet!A68</f>
        <v>67</v>
      </c>
      <c r="P16" s="15" t="str">
        <f>FieldWorksheet!B68</f>
        <v>Citra, FL</v>
      </c>
      <c r="Q16" s="15">
        <f>FieldWorksheet!C68</f>
        <v>3</v>
      </c>
      <c r="R16" s="15" t="str">
        <f>FieldWorksheet!D68</f>
        <v>*</v>
      </c>
      <c r="S16" s="15" t="str">
        <f>FieldWorksheet!E68</f>
        <v>D3</v>
      </c>
      <c r="T16" s="15">
        <f>FieldWorksheet!F68</f>
        <v>6367</v>
      </c>
      <c r="U16" s="15" t="str">
        <f>CONCATENATE("c",FieldWorksheet!G68)</f>
        <v>c359</v>
      </c>
      <c r="V16" s="15" t="str">
        <f>CONCATENATE("c",FieldWorksheet!H68)</f>
        <v>c21558</v>
      </c>
      <c r="W16" s="17">
        <f>FieldWorksheet!I68</f>
        <v>40358</v>
      </c>
      <c r="X16" s="15" t="str">
        <f>CONCATENATE(FieldWorksheet!J68,":",FieldWorksheet!K68,FieldWorksheet!L68)</f>
        <v>10:15AM</v>
      </c>
      <c r="Y16" s="15" t="str">
        <f>FieldWorksheet!M68</f>
        <v>H2SO4</v>
      </c>
      <c r="Z16" s="15" t="str">
        <f>FieldWorksheet!N68</f>
        <v>YES</v>
      </c>
      <c r="AA16" s="15" t="str">
        <f>FieldWorksheet!O68</f>
        <v>NOx-N</v>
      </c>
      <c r="AB16" s="15" t="str">
        <f>FieldWorksheet!P68</f>
        <v>No Volume</v>
      </c>
    </row>
    <row r="17" spans="1:28">
      <c r="A17" s="23">
        <f>FieldWorksheet!A17</f>
        <v>16</v>
      </c>
      <c r="B17" s="23" t="str">
        <f>FieldWorksheet!B17</f>
        <v>Citra, FL</v>
      </c>
      <c r="C17" s="23">
        <f>FieldWorksheet!C17</f>
        <v>3</v>
      </c>
      <c r="D17" s="23">
        <f>FieldWorksheet!D17</f>
        <v>1</v>
      </c>
      <c r="E17" s="23">
        <f>Table1[[#This Row],[Field ID (Plot)]]</f>
        <v>16</v>
      </c>
      <c r="F17" s="23">
        <f>FieldWorksheet!F17</f>
        <v>6316</v>
      </c>
      <c r="G17" s="23" t="str">
        <f>CONCATENATE("c",FieldWorksheet!G17)</f>
        <v>c359</v>
      </c>
      <c r="H17" s="23" t="str">
        <f>CONCATENATE("c",FieldWorksheet!H17)</f>
        <v>c21507</v>
      </c>
      <c r="I17" s="24">
        <f>FieldWorksheet!I17</f>
        <v>40358</v>
      </c>
      <c r="J17" s="23" t="str">
        <f>CONCATENATE(FieldWorksheet!J17,":",FieldWorksheet!K17,FieldWorksheet!L17)</f>
        <v>11:02AM</v>
      </c>
      <c r="K17" s="23" t="str">
        <f>FieldWorksheet!M17</f>
        <v>H2SO4</v>
      </c>
      <c r="L17" s="23" t="str">
        <f>FieldWorksheet!N17</f>
        <v>YES</v>
      </c>
      <c r="M17" s="23" t="str">
        <f>FieldWorksheet!O17</f>
        <v>NOx-N</v>
      </c>
      <c r="N17" s="23">
        <f>FieldWorksheet!P17</f>
        <v>5450</v>
      </c>
      <c r="O17" s="23">
        <f>FieldWorksheet!A69</f>
        <v>68</v>
      </c>
      <c r="P17" s="23" t="str">
        <f>FieldWorksheet!B69</f>
        <v>Citra, FL</v>
      </c>
      <c r="Q17" s="23">
        <f>FieldWorksheet!C69</f>
        <v>3</v>
      </c>
      <c r="R17" s="23" t="str">
        <f>FieldWorksheet!D69</f>
        <v>*</v>
      </c>
      <c r="S17" s="23" t="str">
        <f>FieldWorksheet!E69</f>
        <v>D4</v>
      </c>
      <c r="T17" s="23">
        <f>FieldWorksheet!F69</f>
        <v>6368</v>
      </c>
      <c r="U17" s="23" t="str">
        <f>CONCATENATE("c",FieldWorksheet!G69)</f>
        <v>c359</v>
      </c>
      <c r="V17" s="23" t="str">
        <f>CONCATENATE("c",FieldWorksheet!H69)</f>
        <v>c21559</v>
      </c>
      <c r="W17" s="24">
        <f>FieldWorksheet!I69</f>
        <v>40358</v>
      </c>
      <c r="X17" s="23" t="str">
        <f>CONCATENATE(FieldWorksheet!J69,":",FieldWorksheet!K69,FieldWorksheet!L69)</f>
        <v>10:19AM</v>
      </c>
      <c r="Y17" s="23" t="str">
        <f>FieldWorksheet!M69</f>
        <v>H2SO4</v>
      </c>
      <c r="Z17" s="23" t="str">
        <f>FieldWorksheet!N69</f>
        <v>YES</v>
      </c>
      <c r="AA17" s="23" t="str">
        <f>FieldWorksheet!O69</f>
        <v>NOx-N</v>
      </c>
      <c r="AB17" s="23" t="str">
        <f>FieldWorksheet!P69</f>
        <v>No Volume</v>
      </c>
    </row>
    <row r="18" spans="1:28">
      <c r="A18" s="15">
        <f>FieldWorksheet!A18</f>
        <v>17</v>
      </c>
      <c r="B18" s="15" t="str">
        <f>FieldWorksheet!B18</f>
        <v>Citra, FL</v>
      </c>
      <c r="C18" s="15">
        <f>FieldWorksheet!C18</f>
        <v>3</v>
      </c>
      <c r="D18" s="15">
        <f>FieldWorksheet!D18</f>
        <v>2</v>
      </c>
      <c r="E18" s="15">
        <f>Table1[[#This Row],[Field ID (Plot)]]</f>
        <v>17</v>
      </c>
      <c r="F18" s="15">
        <f>FieldWorksheet!F18</f>
        <v>6317</v>
      </c>
      <c r="G18" s="15" t="str">
        <f>CONCATENATE("c",FieldWorksheet!G18)</f>
        <v>c359</v>
      </c>
      <c r="H18" s="15" t="str">
        <f>CONCATENATE("c",FieldWorksheet!H18)</f>
        <v>c21508</v>
      </c>
      <c r="I18" s="17">
        <f>FieldWorksheet!I18</f>
        <v>40358</v>
      </c>
      <c r="J18" s="15" t="str">
        <f>CONCATENATE(FieldWorksheet!J18,":",FieldWorksheet!K18,FieldWorksheet!L18)</f>
        <v>11:13AM</v>
      </c>
      <c r="K18" s="15" t="str">
        <f>FieldWorksheet!M18</f>
        <v>H2SO4</v>
      </c>
      <c r="L18" s="15" t="str">
        <f>FieldWorksheet!N18</f>
        <v>YES</v>
      </c>
      <c r="M18" s="15" t="str">
        <f>FieldWorksheet!O18</f>
        <v>NOx-N</v>
      </c>
      <c r="N18" s="30">
        <f>FieldWorksheet!P18</f>
        <v>7000</v>
      </c>
      <c r="O18" s="15">
        <f>FieldWorksheet!A70</f>
        <v>69</v>
      </c>
      <c r="P18" s="15" t="str">
        <f>FieldWorksheet!B70</f>
        <v>Citra, FL</v>
      </c>
      <c r="Q18" s="15">
        <f>FieldWorksheet!C70</f>
        <v>3</v>
      </c>
      <c r="R18" s="15" t="str">
        <f>FieldWorksheet!D70</f>
        <v>*</v>
      </c>
      <c r="S18" s="15" t="str">
        <f>FieldWorksheet!E70</f>
        <v>D5</v>
      </c>
      <c r="T18" s="15">
        <f>FieldWorksheet!F70</f>
        <v>6369</v>
      </c>
      <c r="U18" s="15" t="str">
        <f>CONCATENATE("c",FieldWorksheet!G70)</f>
        <v>c359</v>
      </c>
      <c r="V18" s="15" t="str">
        <f>CONCATENATE("c",FieldWorksheet!H70)</f>
        <v>c21560</v>
      </c>
      <c r="W18" s="17">
        <f>FieldWorksheet!I70</f>
        <v>40358</v>
      </c>
      <c r="X18" s="15" t="str">
        <f>CONCATENATE(FieldWorksheet!J70,":",FieldWorksheet!K70,FieldWorksheet!L70)</f>
        <v>10:24AM</v>
      </c>
      <c r="Y18" s="15" t="str">
        <f>FieldWorksheet!M70</f>
        <v>H2SO4</v>
      </c>
      <c r="Z18" s="15" t="str">
        <f>FieldWorksheet!N70</f>
        <v>YES</v>
      </c>
      <c r="AA18" s="15" t="str">
        <f>FieldWorksheet!O70</f>
        <v>NOx-N</v>
      </c>
      <c r="AB18" s="15" t="str">
        <f>FieldWorksheet!P70</f>
        <v>No Volume</v>
      </c>
    </row>
    <row r="19" spans="1:28">
      <c r="A19" s="23">
        <f>FieldWorksheet!A19</f>
        <v>18</v>
      </c>
      <c r="B19" s="23" t="str">
        <f>FieldWorksheet!B19</f>
        <v>Citra, FL</v>
      </c>
      <c r="C19" s="23">
        <f>FieldWorksheet!C19</f>
        <v>3</v>
      </c>
      <c r="D19" s="23">
        <f>FieldWorksheet!D19</f>
        <v>2</v>
      </c>
      <c r="E19" s="23">
        <f>Table1[[#This Row],[Field ID (Plot)]]</f>
        <v>18</v>
      </c>
      <c r="F19" s="23">
        <f>FieldWorksheet!F19</f>
        <v>6318</v>
      </c>
      <c r="G19" s="23" t="str">
        <f>CONCATENATE("c",FieldWorksheet!G19)</f>
        <v>c359</v>
      </c>
      <c r="H19" s="23" t="str">
        <f>CONCATENATE("c",FieldWorksheet!H19)</f>
        <v>c21509</v>
      </c>
      <c r="I19" s="24">
        <f>FieldWorksheet!I19</f>
        <v>40358</v>
      </c>
      <c r="J19" s="23" t="str">
        <f>CONCATENATE(FieldWorksheet!J19,":",FieldWorksheet!K19,FieldWorksheet!L19)</f>
        <v>11:15AM</v>
      </c>
      <c r="K19" s="23" t="str">
        <f>FieldWorksheet!M19</f>
        <v>H2SO4</v>
      </c>
      <c r="L19" s="23" t="str">
        <f>FieldWorksheet!N19</f>
        <v>YES</v>
      </c>
      <c r="M19" s="23" t="str">
        <f>FieldWorksheet!O19</f>
        <v>NOx-N</v>
      </c>
      <c r="N19" s="23">
        <f>FieldWorksheet!P19</f>
        <v>5750</v>
      </c>
      <c r="O19" s="23">
        <f>FieldWorksheet!A71</f>
        <v>70</v>
      </c>
      <c r="P19" s="23" t="str">
        <f>FieldWorksheet!B71</f>
        <v>Citra, FL</v>
      </c>
      <c r="Q19" s="23">
        <f>FieldWorksheet!C71</f>
        <v>3</v>
      </c>
      <c r="R19" s="23" t="str">
        <f>FieldWorksheet!D71</f>
        <v>*</v>
      </c>
      <c r="S19" s="23" t="str">
        <f>FieldWorksheet!E71</f>
        <v>FB1</v>
      </c>
      <c r="T19" s="23">
        <f>FieldWorksheet!F71</f>
        <v>6370</v>
      </c>
      <c r="U19" s="23" t="str">
        <f>CONCATENATE("c",FieldWorksheet!G71)</f>
        <v>c359</v>
      </c>
      <c r="V19" s="23" t="str">
        <f>CONCATENATE("c",FieldWorksheet!H71)</f>
        <v>c21561</v>
      </c>
      <c r="W19" s="24">
        <f>FieldWorksheet!I71</f>
        <v>40358</v>
      </c>
      <c r="X19" s="23" t="str">
        <f>CONCATENATE(FieldWorksheet!J71,":",FieldWorksheet!K71,FieldWorksheet!L71)</f>
        <v>9:50AM</v>
      </c>
      <c r="Y19" s="23" t="str">
        <f>FieldWorksheet!M71</f>
        <v>H2SO4</v>
      </c>
      <c r="Z19" s="23" t="str">
        <f>FieldWorksheet!N71</f>
        <v>YES</v>
      </c>
      <c r="AA19" s="23" t="str">
        <f>FieldWorksheet!O71</f>
        <v>NOx-N</v>
      </c>
      <c r="AB19" s="23" t="str">
        <f>FieldWorksheet!P71</f>
        <v>No Volume</v>
      </c>
    </row>
    <row r="20" spans="1:28">
      <c r="A20" s="15">
        <f>FieldWorksheet!A20</f>
        <v>19</v>
      </c>
      <c r="B20" s="15" t="str">
        <f>FieldWorksheet!B20</f>
        <v>Citra, FL</v>
      </c>
      <c r="C20" s="15">
        <f>FieldWorksheet!C20</f>
        <v>3</v>
      </c>
      <c r="D20" s="15">
        <f>FieldWorksheet!D20</f>
        <v>2</v>
      </c>
      <c r="E20" s="15">
        <f>Table1[[#This Row],[Field ID (Plot)]]</f>
        <v>19</v>
      </c>
      <c r="F20" s="15">
        <f>FieldWorksheet!F20</f>
        <v>6319</v>
      </c>
      <c r="G20" s="15" t="str">
        <f>CONCATENATE("c",FieldWorksheet!G20)</f>
        <v>c359</v>
      </c>
      <c r="H20" s="15" t="str">
        <f>CONCATENATE("c",FieldWorksheet!H20)</f>
        <v>c21510</v>
      </c>
      <c r="I20" s="17">
        <f>FieldWorksheet!I20</f>
        <v>40358</v>
      </c>
      <c r="J20" s="15" t="str">
        <f>CONCATENATE(FieldWorksheet!J20,":",FieldWorksheet!K20,FieldWorksheet!L20)</f>
        <v>11:21AM</v>
      </c>
      <c r="K20" s="15" t="str">
        <f>FieldWorksheet!M20</f>
        <v>H2SO4</v>
      </c>
      <c r="L20" s="15" t="str">
        <f>FieldWorksheet!N20</f>
        <v>YES</v>
      </c>
      <c r="M20" s="15" t="str">
        <f>FieldWorksheet!O20</f>
        <v>NOx-N</v>
      </c>
      <c r="N20" s="30">
        <f>FieldWorksheet!P20</f>
        <v>2400</v>
      </c>
      <c r="O20" s="15">
        <f>FieldWorksheet!A72</f>
        <v>71</v>
      </c>
      <c r="P20" s="15" t="str">
        <f>FieldWorksheet!B72</f>
        <v>Citra, FL</v>
      </c>
      <c r="Q20" s="15">
        <f>FieldWorksheet!C72</f>
        <v>3</v>
      </c>
      <c r="R20" s="15" t="str">
        <f>FieldWorksheet!D72</f>
        <v>*</v>
      </c>
      <c r="S20" s="15" t="str">
        <f>FieldWorksheet!E72</f>
        <v>FB2</v>
      </c>
      <c r="T20" s="15">
        <f>FieldWorksheet!F72</f>
        <v>6371</v>
      </c>
      <c r="U20" s="15" t="str">
        <f>CONCATENATE("c",FieldWorksheet!G72)</f>
        <v>c359</v>
      </c>
      <c r="V20" s="15" t="str">
        <f>CONCATENATE("c",FieldWorksheet!H72)</f>
        <v>c21562</v>
      </c>
      <c r="W20" s="17">
        <f>FieldWorksheet!I72</f>
        <v>40358</v>
      </c>
      <c r="X20" s="15" t="str">
        <f>CONCATENATE(FieldWorksheet!J72,":",FieldWorksheet!K72,FieldWorksheet!L72)</f>
        <v>9:50AM</v>
      </c>
      <c r="Y20" s="15" t="str">
        <f>FieldWorksheet!M72</f>
        <v>H2SO4</v>
      </c>
      <c r="Z20" s="15" t="str">
        <f>FieldWorksheet!N72</f>
        <v>YES</v>
      </c>
      <c r="AA20" s="15" t="str">
        <f>FieldWorksheet!O72</f>
        <v>NOx-N</v>
      </c>
      <c r="AB20" s="15" t="str">
        <f>FieldWorksheet!P72</f>
        <v>No Volume</v>
      </c>
    </row>
    <row r="21" spans="1:28">
      <c r="A21" s="23">
        <f>FieldWorksheet!A21</f>
        <v>20</v>
      </c>
      <c r="B21" s="23" t="str">
        <f>FieldWorksheet!B21</f>
        <v>Citra, FL</v>
      </c>
      <c r="C21" s="23">
        <f>FieldWorksheet!C21</f>
        <v>3</v>
      </c>
      <c r="D21" s="23">
        <f>FieldWorksheet!D21</f>
        <v>2</v>
      </c>
      <c r="E21" s="23">
        <f>Table1[[#This Row],[Field ID (Plot)]]</f>
        <v>20</v>
      </c>
      <c r="F21" s="23">
        <f>FieldWorksheet!F21</f>
        <v>6320</v>
      </c>
      <c r="G21" s="23" t="str">
        <f>CONCATENATE("c",FieldWorksheet!G21)</f>
        <v>c359</v>
      </c>
      <c r="H21" s="23" t="str">
        <f>CONCATENATE("c",FieldWorksheet!H21)</f>
        <v>c21511</v>
      </c>
      <c r="I21" s="24">
        <f>FieldWorksheet!I21</f>
        <v>40358</v>
      </c>
      <c r="J21" s="23" t="str">
        <f>CONCATENATE(FieldWorksheet!J21,":",FieldWorksheet!K21,FieldWorksheet!L21)</f>
        <v>11:23AM</v>
      </c>
      <c r="K21" s="23" t="str">
        <f>FieldWorksheet!M21</f>
        <v>H2SO4</v>
      </c>
      <c r="L21" s="23" t="str">
        <f>FieldWorksheet!N21</f>
        <v>YES</v>
      </c>
      <c r="M21" s="23" t="str">
        <f>FieldWorksheet!O21</f>
        <v>NOx-N</v>
      </c>
      <c r="N21" s="23">
        <f>FieldWorksheet!P21</f>
        <v>1050</v>
      </c>
      <c r="O21" s="23">
        <f>FieldWorksheet!A73</f>
        <v>72</v>
      </c>
      <c r="P21" s="23" t="str">
        <f>FieldWorksheet!B73</f>
        <v>Citra, FL</v>
      </c>
      <c r="Q21" s="23">
        <f>FieldWorksheet!C73</f>
        <v>3</v>
      </c>
      <c r="R21" s="23" t="str">
        <f>FieldWorksheet!D73</f>
        <v>*</v>
      </c>
      <c r="S21" s="23" t="str">
        <f>FieldWorksheet!E73</f>
        <v>EB1</v>
      </c>
      <c r="T21" s="23">
        <f>FieldWorksheet!F73</f>
        <v>6372</v>
      </c>
      <c r="U21" s="23" t="str">
        <f>CONCATENATE("c",FieldWorksheet!G73)</f>
        <v>c359</v>
      </c>
      <c r="V21" s="23" t="str">
        <f>CONCATENATE("c",FieldWorksheet!H73)</f>
        <v>c21563</v>
      </c>
      <c r="W21" s="24">
        <f>FieldWorksheet!I73</f>
        <v>40358</v>
      </c>
      <c r="X21" s="23" t="str">
        <f>CONCATENATE(FieldWorksheet!J73,":",FieldWorksheet!K73,FieldWorksheet!L73)</f>
        <v>9:52AM</v>
      </c>
      <c r="Y21" s="23" t="str">
        <f>FieldWorksheet!M73</f>
        <v>H2SO4</v>
      </c>
      <c r="Z21" s="23" t="str">
        <f>FieldWorksheet!N73</f>
        <v>YES</v>
      </c>
      <c r="AA21" s="23" t="str">
        <f>FieldWorksheet!O73</f>
        <v>NOx-N</v>
      </c>
      <c r="AB21" s="23" t="str">
        <f>FieldWorksheet!P73</f>
        <v>No Volume</v>
      </c>
    </row>
    <row r="22" spans="1:28">
      <c r="A22" s="15">
        <f>FieldWorksheet!A22</f>
        <v>21</v>
      </c>
      <c r="B22" s="15" t="str">
        <f>FieldWorksheet!B22</f>
        <v>Citra, FL</v>
      </c>
      <c r="C22" s="15">
        <f>FieldWorksheet!C22</f>
        <v>3</v>
      </c>
      <c r="D22" s="15">
        <f>FieldWorksheet!D22</f>
        <v>2</v>
      </c>
      <c r="E22" s="15">
        <f>Table1[[#This Row],[Field ID (Plot)]]</f>
        <v>21</v>
      </c>
      <c r="F22" s="15">
        <f>FieldWorksheet!F22</f>
        <v>6321</v>
      </c>
      <c r="G22" s="15" t="str">
        <f>CONCATENATE("c",FieldWorksheet!G22)</f>
        <v>c359</v>
      </c>
      <c r="H22" s="15" t="str">
        <f>CONCATENATE("c",FieldWorksheet!H22)</f>
        <v>c21512</v>
      </c>
      <c r="I22" s="17">
        <f>FieldWorksheet!I22</f>
        <v>40358</v>
      </c>
      <c r="J22" s="15" t="str">
        <f>CONCATENATE(FieldWorksheet!J22,":",FieldWorksheet!K22,FieldWorksheet!L22)</f>
        <v>11:28AM</v>
      </c>
      <c r="K22" s="15" t="str">
        <f>FieldWorksheet!M22</f>
        <v>H2SO4</v>
      </c>
      <c r="L22" s="15" t="str">
        <f>FieldWorksheet!N22</f>
        <v>YES</v>
      </c>
      <c r="M22" s="15" t="str">
        <f>FieldWorksheet!O22</f>
        <v>NOx-N</v>
      </c>
      <c r="N22" s="30">
        <f>FieldWorksheet!P22</f>
        <v>10050</v>
      </c>
      <c r="O22" s="15">
        <f>FieldWorksheet!A74</f>
        <v>73</v>
      </c>
      <c r="P22" s="15" t="str">
        <f>FieldWorksheet!B74</f>
        <v>Citra, FL</v>
      </c>
      <c r="Q22" s="15">
        <f>FieldWorksheet!C74</f>
        <v>3</v>
      </c>
      <c r="R22" s="15" t="str">
        <f>FieldWorksheet!D74</f>
        <v>*</v>
      </c>
      <c r="S22" s="15" t="str">
        <f>FieldWorksheet!E74</f>
        <v>EB2</v>
      </c>
      <c r="T22" s="15">
        <f>FieldWorksheet!F74</f>
        <v>6373</v>
      </c>
      <c r="U22" s="15" t="str">
        <f>CONCATENATE("c",FieldWorksheet!G74)</f>
        <v>c359</v>
      </c>
      <c r="V22" s="15" t="str">
        <f>CONCATENATE("c",FieldWorksheet!H74)</f>
        <v>c21564</v>
      </c>
      <c r="W22" s="17">
        <f>FieldWorksheet!I74</f>
        <v>40358</v>
      </c>
      <c r="X22" s="15" t="str">
        <f>CONCATENATE(FieldWorksheet!J74,":",FieldWorksheet!K74,FieldWorksheet!L74)</f>
        <v>9:52AM</v>
      </c>
      <c r="Y22" s="15" t="str">
        <f>FieldWorksheet!M74</f>
        <v>H2SO4</v>
      </c>
      <c r="Z22" s="15" t="str">
        <f>FieldWorksheet!N74</f>
        <v>YES</v>
      </c>
      <c r="AA22" s="15" t="str">
        <f>FieldWorksheet!O74</f>
        <v>NOx-N</v>
      </c>
      <c r="AB22" s="15" t="str">
        <f>FieldWorksheet!P74</f>
        <v>No Volume</v>
      </c>
    </row>
    <row r="23" spans="1:28">
      <c r="A23" s="23">
        <f>FieldWorksheet!A23</f>
        <v>22</v>
      </c>
      <c r="B23" s="23" t="str">
        <f>FieldWorksheet!B23</f>
        <v>Citra, FL</v>
      </c>
      <c r="C23" s="23">
        <f>FieldWorksheet!C23</f>
        <v>3</v>
      </c>
      <c r="D23" s="23">
        <f>FieldWorksheet!D23</f>
        <v>2</v>
      </c>
      <c r="E23" s="23">
        <f>Table1[[#This Row],[Field ID (Plot)]]</f>
        <v>22</v>
      </c>
      <c r="F23" s="23">
        <f>FieldWorksheet!F23</f>
        <v>6322</v>
      </c>
      <c r="G23" s="23" t="str">
        <f>CONCATENATE("c",FieldWorksheet!G23)</f>
        <v>c359</v>
      </c>
      <c r="H23" s="23" t="str">
        <f>CONCATENATE("c",FieldWorksheet!H23)</f>
        <v>c21513</v>
      </c>
      <c r="I23" s="24">
        <f>FieldWorksheet!I23</f>
        <v>40358</v>
      </c>
      <c r="J23" s="23" t="str">
        <f>CONCATENATE(FieldWorksheet!J23,":",FieldWorksheet!K23,FieldWorksheet!L23)</f>
        <v>11:30AM</v>
      </c>
      <c r="K23" s="23" t="str">
        <f>FieldWorksheet!M23</f>
        <v>H2SO4</v>
      </c>
      <c r="L23" s="23" t="str">
        <f>FieldWorksheet!N23</f>
        <v>YES</v>
      </c>
      <c r="M23" s="23" t="str">
        <f>FieldWorksheet!O23</f>
        <v>NOx-N</v>
      </c>
      <c r="N23" s="23">
        <f>FieldWorksheet!P23</f>
        <v>12000</v>
      </c>
      <c r="O23" s="23">
        <f>FieldWorksheet!A75</f>
        <v>74</v>
      </c>
      <c r="P23" s="23" t="str">
        <f>FieldWorksheet!B75</f>
        <v>Citra, FL</v>
      </c>
      <c r="Q23" s="23">
        <f>FieldWorksheet!C75</f>
        <v>3</v>
      </c>
      <c r="R23" s="23" t="str">
        <f>FieldWorksheet!D75</f>
        <v>*</v>
      </c>
      <c r="S23" s="23" t="str">
        <f>FieldWorksheet!E75</f>
        <v>EB3</v>
      </c>
      <c r="T23" s="23">
        <f>FieldWorksheet!F75</f>
        <v>6374</v>
      </c>
      <c r="U23" s="23" t="str">
        <f>CONCATENATE("c",FieldWorksheet!G75)</f>
        <v>c359</v>
      </c>
      <c r="V23" s="23" t="str">
        <f>CONCATENATE("c",FieldWorksheet!H75)</f>
        <v>c21565</v>
      </c>
      <c r="W23" s="24">
        <f>FieldWorksheet!I75</f>
        <v>40358</v>
      </c>
      <c r="X23" s="23" t="str">
        <f>CONCATENATE(FieldWorksheet!J75,":",FieldWorksheet!K75,FieldWorksheet!L75)</f>
        <v>9:54AM</v>
      </c>
      <c r="Y23" s="23" t="str">
        <f>FieldWorksheet!M75</f>
        <v>H2SO4</v>
      </c>
      <c r="Z23" s="23" t="str">
        <f>FieldWorksheet!N75</f>
        <v>YES</v>
      </c>
      <c r="AA23" s="23" t="str">
        <f>FieldWorksheet!O75</f>
        <v>NOx-N</v>
      </c>
      <c r="AB23" s="23" t="str">
        <f>FieldWorksheet!P75</f>
        <v>No Volume</v>
      </c>
    </row>
    <row r="24" spans="1:28">
      <c r="A24" s="15">
        <f>FieldWorksheet!A24</f>
        <v>23</v>
      </c>
      <c r="B24" s="15" t="str">
        <f>FieldWorksheet!B24</f>
        <v>Citra, FL</v>
      </c>
      <c r="C24" s="15">
        <f>FieldWorksheet!C24</f>
        <v>3</v>
      </c>
      <c r="D24" s="15">
        <f>FieldWorksheet!D24</f>
        <v>2</v>
      </c>
      <c r="E24" s="15">
        <f>Table1[[#This Row],[Field ID (Plot)]]</f>
        <v>23</v>
      </c>
      <c r="F24" s="15">
        <f>FieldWorksheet!F24</f>
        <v>6323</v>
      </c>
      <c r="G24" s="15" t="str">
        <f>CONCATENATE("c",FieldWorksheet!G24)</f>
        <v>c359</v>
      </c>
      <c r="H24" s="15" t="str">
        <f>CONCATENATE("c",FieldWorksheet!H24)</f>
        <v>c21514</v>
      </c>
      <c r="I24" s="17">
        <f>FieldWorksheet!I24</f>
        <v>40358</v>
      </c>
      <c r="J24" s="15" t="str">
        <f>CONCATENATE(FieldWorksheet!J24,":",FieldWorksheet!K24,FieldWorksheet!L24)</f>
        <v>11:41AM</v>
      </c>
      <c r="K24" s="15" t="str">
        <f>FieldWorksheet!M24</f>
        <v>H2SO4</v>
      </c>
      <c r="L24" s="15" t="str">
        <f>FieldWorksheet!N24</f>
        <v>YES</v>
      </c>
      <c r="M24" s="15" t="str">
        <f>FieldWorksheet!O24</f>
        <v>NOx-N</v>
      </c>
      <c r="N24" s="30">
        <f>FieldWorksheet!P24</f>
        <v>4000</v>
      </c>
      <c r="O24" s="26">
        <f>FieldWorksheet!A76</f>
        <v>75</v>
      </c>
      <c r="P24" s="26" t="str">
        <f>FieldWorksheet!B76</f>
        <v>Citra, FL</v>
      </c>
      <c r="Q24" s="26">
        <f>FieldWorksheet!C76</f>
        <v>3</v>
      </c>
      <c r="R24" s="26" t="str">
        <f>FieldWorksheet!D76</f>
        <v>*</v>
      </c>
      <c r="S24" s="26" t="str">
        <f>FieldWorksheet!E76</f>
        <v>EB4</v>
      </c>
      <c r="T24" s="26">
        <f>FieldWorksheet!F76</f>
        <v>6375</v>
      </c>
      <c r="U24" s="26" t="str">
        <f>CONCATENATE("c",FieldWorksheet!G76)</f>
        <v>c359</v>
      </c>
      <c r="V24" s="26" t="str">
        <f>CONCATENATE("c",FieldWorksheet!H76)</f>
        <v>c21566</v>
      </c>
      <c r="W24" s="25">
        <f>FieldWorksheet!I76</f>
        <v>40358</v>
      </c>
      <c r="X24" s="26" t="str">
        <f>CONCATENATE(FieldWorksheet!J76,":",FieldWorksheet!K76,FieldWorksheet!L76)</f>
        <v>9:55AM</v>
      </c>
      <c r="Y24" s="26" t="str">
        <f>FieldWorksheet!M76</f>
        <v>H2SO4</v>
      </c>
      <c r="Z24" s="26" t="str">
        <f>FieldWorksheet!N76</f>
        <v>YES</v>
      </c>
      <c r="AA24" s="26" t="str">
        <f>FieldWorksheet!O76</f>
        <v>NOx-N</v>
      </c>
      <c r="AB24" s="26" t="str">
        <f>FieldWorksheet!P76</f>
        <v>No Volume</v>
      </c>
    </row>
    <row r="25" spans="1:28">
      <c r="A25" s="23">
        <f>FieldWorksheet!A25</f>
        <v>24</v>
      </c>
      <c r="B25" s="23" t="str">
        <f>FieldWorksheet!B25</f>
        <v>Citra, FL</v>
      </c>
      <c r="C25" s="23">
        <f>FieldWorksheet!C25</f>
        <v>3</v>
      </c>
      <c r="D25" s="23">
        <f>FieldWorksheet!D25</f>
        <v>2</v>
      </c>
      <c r="E25" s="23">
        <f>Table1[[#This Row],[Field ID (Plot)]]</f>
        <v>24</v>
      </c>
      <c r="F25" s="23">
        <f>FieldWorksheet!F25</f>
        <v>6324</v>
      </c>
      <c r="G25" s="23" t="str">
        <f>CONCATENATE("c",FieldWorksheet!G25)</f>
        <v>c359</v>
      </c>
      <c r="H25" s="23" t="str">
        <f>CONCATENATE("c",FieldWorksheet!H25)</f>
        <v>c21515</v>
      </c>
      <c r="I25" s="24">
        <f>FieldWorksheet!I25</f>
        <v>40358</v>
      </c>
      <c r="J25" s="23" t="str">
        <f>CONCATENATE(FieldWorksheet!J25,":",FieldWorksheet!K25,FieldWorksheet!L25)</f>
        <v>11:43AM</v>
      </c>
      <c r="K25" s="23" t="str">
        <f>FieldWorksheet!M25</f>
        <v>H2SO4</v>
      </c>
      <c r="L25" s="23" t="str">
        <f>FieldWorksheet!N25</f>
        <v>YES</v>
      </c>
      <c r="M25" s="23" t="str">
        <f>FieldWorksheet!O25</f>
        <v>NOx-N</v>
      </c>
      <c r="N25" s="23">
        <f>FieldWorksheet!P25</f>
        <v>6350</v>
      </c>
      <c r="O25" s="62" t="s">
        <v>32</v>
      </c>
      <c r="P25" s="91"/>
      <c r="Q25" s="91" t="s">
        <v>38</v>
      </c>
      <c r="R25" s="91"/>
      <c r="S25" s="91" t="s">
        <v>30</v>
      </c>
      <c r="T25" s="91"/>
      <c r="U25" s="91" t="s">
        <v>31</v>
      </c>
      <c r="V25" s="91"/>
      <c r="W25" s="64" t="s">
        <v>39</v>
      </c>
      <c r="X25" s="64"/>
      <c r="Y25" s="64"/>
      <c r="Z25" s="64"/>
      <c r="AA25" s="64"/>
      <c r="AB25" s="65"/>
    </row>
    <row r="26" spans="1:28">
      <c r="A26" s="15">
        <f>FieldWorksheet!A26</f>
        <v>25</v>
      </c>
      <c r="B26" s="15" t="str">
        <f>FieldWorksheet!B26</f>
        <v>Citra, FL</v>
      </c>
      <c r="C26" s="15">
        <f>FieldWorksheet!C26</f>
        <v>3</v>
      </c>
      <c r="D26" s="15">
        <f>FieldWorksheet!D26</f>
        <v>2</v>
      </c>
      <c r="E26" s="15">
        <f>Table1[[#This Row],[Field ID (Plot)]]</f>
        <v>25</v>
      </c>
      <c r="F26" s="15">
        <f>FieldWorksheet!F26</f>
        <v>6325</v>
      </c>
      <c r="G26" s="15" t="str">
        <f>CONCATENATE("c",FieldWorksheet!G26)</f>
        <v>c359</v>
      </c>
      <c r="H26" s="15" t="str">
        <f>CONCATENATE("c",FieldWorksheet!H26)</f>
        <v>c21516</v>
      </c>
      <c r="I26" s="17">
        <f>FieldWorksheet!I26</f>
        <v>40358</v>
      </c>
      <c r="J26" s="15" t="str">
        <f>CONCATENATE(FieldWorksheet!J26,":",FieldWorksheet!K26,FieldWorksheet!L26)</f>
        <v>11:45AM</v>
      </c>
      <c r="K26" s="15" t="str">
        <f>FieldWorksheet!M26</f>
        <v>H2SO4</v>
      </c>
      <c r="L26" s="15" t="str">
        <f>FieldWorksheet!N26</f>
        <v>YES</v>
      </c>
      <c r="M26" s="15" t="str">
        <f>FieldWorksheet!O26</f>
        <v>NOx-N</v>
      </c>
      <c r="N26" s="30">
        <f>FieldWorksheet!P26</f>
        <v>3600</v>
      </c>
      <c r="O26" s="28" t="s">
        <v>33</v>
      </c>
      <c r="P26" s="27">
        <f>FieldWorksheet!W2</f>
        <v>7</v>
      </c>
      <c r="Q26" s="94">
        <f>FieldWorksheet!Y2</f>
        <v>1.6</v>
      </c>
      <c r="R26" s="94"/>
      <c r="S26" s="94">
        <f>FieldWorksheet!S8</f>
        <v>0</v>
      </c>
      <c r="T26" s="94"/>
      <c r="U26" s="94">
        <f>FieldWorksheet!T8</f>
        <v>1.5</v>
      </c>
      <c r="V26" s="94"/>
      <c r="W26" s="61" t="s">
        <v>44</v>
      </c>
      <c r="X26" s="61"/>
      <c r="Y26" s="61" t="s">
        <v>42</v>
      </c>
      <c r="Z26" s="61"/>
      <c r="AA26" s="61" t="s">
        <v>43</v>
      </c>
      <c r="AB26" s="69"/>
    </row>
    <row r="27" spans="1:28">
      <c r="A27" s="23">
        <f>FieldWorksheet!A27</f>
        <v>26</v>
      </c>
      <c r="B27" s="23" t="str">
        <f>FieldWorksheet!B27</f>
        <v>Citra, FL</v>
      </c>
      <c r="C27" s="23">
        <f>FieldWorksheet!C27</f>
        <v>3</v>
      </c>
      <c r="D27" s="23">
        <f>FieldWorksheet!D27</f>
        <v>2</v>
      </c>
      <c r="E27" s="23">
        <f>Table1[[#This Row],[Field ID (Plot)]]</f>
        <v>26</v>
      </c>
      <c r="F27" s="23">
        <f>FieldWorksheet!F27</f>
        <v>6326</v>
      </c>
      <c r="G27" s="23" t="str">
        <f>CONCATENATE("c",FieldWorksheet!G27)</f>
        <v>c359</v>
      </c>
      <c r="H27" s="23" t="str">
        <f>CONCATENATE("c",FieldWorksheet!H27)</f>
        <v>c21517</v>
      </c>
      <c r="I27" s="24">
        <f>FieldWorksheet!I27</f>
        <v>40358</v>
      </c>
      <c r="J27" s="23" t="str">
        <f>CONCATENATE(FieldWorksheet!J27,":",FieldWorksheet!K27,FieldWorksheet!L27)</f>
        <v>11:48AM</v>
      </c>
      <c r="K27" s="23" t="str">
        <f>FieldWorksheet!M27</f>
        <v>H2SO4</v>
      </c>
      <c r="L27" s="23" t="str">
        <f>FieldWorksheet!N27</f>
        <v>YES</v>
      </c>
      <c r="M27" s="23" t="str">
        <f>FieldWorksheet!O27</f>
        <v>NOx-N</v>
      </c>
      <c r="N27" s="23">
        <f>FieldWorksheet!P27</f>
        <v>500</v>
      </c>
      <c r="O27" s="28" t="s">
        <v>34</v>
      </c>
      <c r="P27" s="27">
        <f>FieldWorksheet!W3</f>
        <v>8</v>
      </c>
      <c r="Q27" s="94"/>
      <c r="R27" s="94"/>
      <c r="S27" s="94"/>
      <c r="T27" s="94"/>
      <c r="U27" s="94"/>
      <c r="V27" s="94"/>
      <c r="W27" s="70" t="s">
        <v>41</v>
      </c>
      <c r="X27" s="71">
        <f>FieldWorksheet!R13</f>
        <v>96</v>
      </c>
      <c r="Y27" s="71" t="str">
        <f>FieldWorksheet!T13</f>
        <v>Partly Cloudy</v>
      </c>
      <c r="Z27" s="71"/>
      <c r="AA27" s="71" t="str">
        <f>CONCATENATE(FieldWorksheet!U13,FieldWorksheet!V13)</f>
        <v>SE13</v>
      </c>
      <c r="AB27" s="73"/>
    </row>
    <row r="28" spans="1:28">
      <c r="A28" s="15">
        <f>FieldWorksheet!A28</f>
        <v>27</v>
      </c>
      <c r="B28" s="15" t="str">
        <f>FieldWorksheet!B28</f>
        <v>Citra, FL</v>
      </c>
      <c r="C28" s="15">
        <f>FieldWorksheet!C28</f>
        <v>3</v>
      </c>
      <c r="D28" s="15">
        <f>FieldWorksheet!D28</f>
        <v>2</v>
      </c>
      <c r="E28" s="15">
        <f>Table1[[#This Row],[Field ID (Plot)]]</f>
        <v>27</v>
      </c>
      <c r="F28" s="15">
        <f>FieldWorksheet!F28</f>
        <v>6327</v>
      </c>
      <c r="G28" s="15" t="str">
        <f>CONCATENATE("c",FieldWorksheet!G28)</f>
        <v>c359</v>
      </c>
      <c r="H28" s="15" t="str">
        <f>CONCATENATE("c",FieldWorksheet!H28)</f>
        <v>c21518</v>
      </c>
      <c r="I28" s="17">
        <f>FieldWorksheet!I28</f>
        <v>40358</v>
      </c>
      <c r="J28" s="15" t="str">
        <f>CONCATENATE(FieldWorksheet!J28,":",FieldWorksheet!K28,FieldWorksheet!L28)</f>
        <v>11:50AM</v>
      </c>
      <c r="K28" s="15" t="str">
        <f>FieldWorksheet!M28</f>
        <v>H2SO4</v>
      </c>
      <c r="L28" s="15" t="str">
        <f>FieldWorksheet!N28</f>
        <v>YES</v>
      </c>
      <c r="M28" s="15" t="str">
        <f>FieldWorksheet!O28</f>
        <v>NOx-N</v>
      </c>
      <c r="N28" s="30">
        <f>FieldWorksheet!P28</f>
        <v>1700</v>
      </c>
      <c r="O28" s="28" t="s">
        <v>35</v>
      </c>
      <c r="P28" s="27">
        <f>FieldWorksheet!W4</f>
        <v>9</v>
      </c>
      <c r="Q28" s="94"/>
      <c r="R28" s="94"/>
      <c r="S28" s="94"/>
      <c r="T28" s="94"/>
      <c r="U28" s="94"/>
      <c r="V28" s="94"/>
      <c r="W28" s="70"/>
      <c r="X28" s="71"/>
      <c r="Y28" s="71"/>
      <c r="Z28" s="71"/>
      <c r="AA28" s="71"/>
      <c r="AB28" s="73"/>
    </row>
    <row r="29" spans="1:28">
      <c r="A29" s="23">
        <f>FieldWorksheet!A29</f>
        <v>28</v>
      </c>
      <c r="B29" s="23" t="str">
        <f>FieldWorksheet!B29</f>
        <v>Citra, FL</v>
      </c>
      <c r="C29" s="23">
        <f>FieldWorksheet!C29</f>
        <v>3</v>
      </c>
      <c r="D29" s="23">
        <f>FieldWorksheet!D29</f>
        <v>2</v>
      </c>
      <c r="E29" s="23">
        <f>Table1[[#This Row],[Field ID (Plot)]]</f>
        <v>28</v>
      </c>
      <c r="F29" s="23">
        <f>FieldWorksheet!F29</f>
        <v>6328</v>
      </c>
      <c r="G29" s="23" t="str">
        <f>CONCATENATE("c",FieldWorksheet!G29)</f>
        <v>c359</v>
      </c>
      <c r="H29" s="23" t="str">
        <f>CONCATENATE("c",FieldWorksheet!H29)</f>
        <v>c21519</v>
      </c>
      <c r="I29" s="24">
        <f>FieldWorksheet!I29</f>
        <v>40358</v>
      </c>
      <c r="J29" s="23" t="str">
        <f>CONCATENATE(FieldWorksheet!J29,":",FieldWorksheet!K29,FieldWorksheet!L29)</f>
        <v>11:56AM</v>
      </c>
      <c r="K29" s="23" t="str">
        <f>FieldWorksheet!M29</f>
        <v>H2SO4</v>
      </c>
      <c r="L29" s="23" t="str">
        <f>FieldWorksheet!N29</f>
        <v>YES</v>
      </c>
      <c r="M29" s="23" t="str">
        <f>FieldWorksheet!O29</f>
        <v>NOx-N</v>
      </c>
      <c r="N29" s="23">
        <f>FieldWorksheet!P29</f>
        <v>3350</v>
      </c>
      <c r="O29" s="28" t="s">
        <v>36</v>
      </c>
      <c r="P29" s="27">
        <f>FieldWorksheet!W5</f>
        <v>10</v>
      </c>
      <c r="Q29" s="94"/>
      <c r="R29" s="94"/>
      <c r="S29" s="94"/>
      <c r="T29" s="94"/>
      <c r="U29" s="94"/>
      <c r="V29" s="94"/>
      <c r="W29" s="70" t="s">
        <v>40</v>
      </c>
      <c r="X29" s="71">
        <f>FieldWorksheet!S13</f>
        <v>73</v>
      </c>
      <c r="Y29" s="71"/>
      <c r="Z29" s="71"/>
      <c r="AA29" s="71"/>
      <c r="AB29" s="73"/>
    </row>
    <row r="30" spans="1:28">
      <c r="A30" s="15">
        <f>FieldWorksheet!A30</f>
        <v>29</v>
      </c>
      <c r="B30" s="15" t="str">
        <f>FieldWorksheet!B30</f>
        <v>Citra, FL</v>
      </c>
      <c r="C30" s="15">
        <f>FieldWorksheet!C30</f>
        <v>3</v>
      </c>
      <c r="D30" s="15">
        <f>FieldWorksheet!D30</f>
        <v>2</v>
      </c>
      <c r="E30" s="15">
        <f>Table1[[#This Row],[Field ID (Plot)]]</f>
        <v>29</v>
      </c>
      <c r="F30" s="15">
        <f>FieldWorksheet!F30</f>
        <v>6329</v>
      </c>
      <c r="G30" s="15" t="str">
        <f>CONCATENATE("c",FieldWorksheet!G30)</f>
        <v>c359</v>
      </c>
      <c r="H30" s="15" t="str">
        <f>CONCATENATE("c",FieldWorksheet!H30)</f>
        <v>c21520</v>
      </c>
      <c r="I30" s="17">
        <f>FieldWorksheet!I30</f>
        <v>40358</v>
      </c>
      <c r="J30" s="15" t="str">
        <f>CONCATENATE(FieldWorksheet!J30,":",FieldWorksheet!K30,FieldWorksheet!L30)</f>
        <v>:</v>
      </c>
      <c r="K30" s="15">
        <f>FieldWorksheet!M30</f>
        <v>0</v>
      </c>
      <c r="L30" s="15">
        <f>FieldWorksheet!N30</f>
        <v>0</v>
      </c>
      <c r="M30" s="15">
        <f>FieldWorksheet!O30</f>
        <v>0</v>
      </c>
      <c r="N30" s="30">
        <f>FieldWorksheet!P30</f>
        <v>0</v>
      </c>
      <c r="O30" s="29" t="s">
        <v>37</v>
      </c>
      <c r="P30" s="33">
        <f>FieldWorksheet!W6</f>
        <v>12</v>
      </c>
      <c r="Q30" s="95"/>
      <c r="R30" s="95"/>
      <c r="S30" s="95"/>
      <c r="T30" s="95"/>
      <c r="U30" s="95"/>
      <c r="V30" s="95"/>
      <c r="W30" s="75"/>
      <c r="X30" s="72"/>
      <c r="Y30" s="72"/>
      <c r="Z30" s="72"/>
      <c r="AA30" s="72"/>
      <c r="AB30" s="74"/>
    </row>
    <row r="31" spans="1:28" ht="12.75" customHeight="1">
      <c r="A31" s="23">
        <f>FieldWorksheet!A31</f>
        <v>30</v>
      </c>
      <c r="B31" s="23" t="str">
        <f>FieldWorksheet!B31</f>
        <v>Citra, FL</v>
      </c>
      <c r="C31" s="23">
        <f>FieldWorksheet!C31</f>
        <v>3</v>
      </c>
      <c r="D31" s="23">
        <f>FieldWorksheet!D31</f>
        <v>2</v>
      </c>
      <c r="E31" s="23">
        <f>Table1[[#This Row],[Field ID (Plot)]]</f>
        <v>30</v>
      </c>
      <c r="F31" s="23">
        <f>FieldWorksheet!F31</f>
        <v>6330</v>
      </c>
      <c r="G31" s="23" t="str">
        <f>CONCATENATE("c",FieldWorksheet!G31)</f>
        <v>c359</v>
      </c>
      <c r="H31" s="23" t="str">
        <f>CONCATENATE("c",FieldWorksheet!H31)</f>
        <v>c21521</v>
      </c>
      <c r="I31" s="24">
        <f>FieldWorksheet!I31</f>
        <v>40358</v>
      </c>
      <c r="J31" s="23" t="str">
        <f>CONCATENATE(FieldWorksheet!J31,":",FieldWorksheet!K31,FieldWorksheet!L31)</f>
        <v>:</v>
      </c>
      <c r="K31" s="23">
        <f>FieldWorksheet!M31</f>
        <v>0</v>
      </c>
      <c r="L31" s="23">
        <f>FieldWorksheet!N31</f>
        <v>0</v>
      </c>
      <c r="M31" s="23">
        <f>FieldWorksheet!O31</f>
        <v>0</v>
      </c>
      <c r="N31" s="23">
        <f>FieldWorksheet!P31</f>
        <v>0</v>
      </c>
      <c r="O31" s="76" t="s">
        <v>45</v>
      </c>
      <c r="P31" s="76"/>
      <c r="Q31" s="76"/>
      <c r="R31" s="76"/>
      <c r="S31" s="76"/>
      <c r="T31" s="76"/>
      <c r="U31" s="76"/>
      <c r="V31" s="76"/>
      <c r="W31" s="76"/>
      <c r="X31" s="76"/>
      <c r="Y31" s="76"/>
      <c r="Z31" s="76"/>
      <c r="AA31" s="76"/>
      <c r="AB31" s="76"/>
    </row>
    <row r="32" spans="1:28">
      <c r="A32" s="15">
        <f>FieldWorksheet!A32</f>
        <v>31</v>
      </c>
      <c r="B32" s="15" t="str">
        <f>FieldWorksheet!B32</f>
        <v>Citra, FL</v>
      </c>
      <c r="C32" s="15">
        <f>FieldWorksheet!C32</f>
        <v>3</v>
      </c>
      <c r="D32" s="15">
        <f>FieldWorksheet!D32</f>
        <v>2</v>
      </c>
      <c r="E32" s="15">
        <f>Table1[[#This Row],[Field ID (Plot)]]</f>
        <v>31</v>
      </c>
      <c r="F32" s="15">
        <f>FieldWorksheet!F32</f>
        <v>6331</v>
      </c>
      <c r="G32" s="15" t="str">
        <f>CONCATENATE("c",FieldWorksheet!G32)</f>
        <v>c359</v>
      </c>
      <c r="H32" s="15" t="str">
        <f>CONCATENATE("c",FieldWorksheet!H32)</f>
        <v>c21522</v>
      </c>
      <c r="I32" s="17">
        <f>FieldWorksheet!I32</f>
        <v>40358</v>
      </c>
      <c r="J32" s="15" t="str">
        <f>CONCATENATE(FieldWorksheet!J32,":",FieldWorksheet!K32,FieldWorksheet!L32)</f>
        <v>11:54AM</v>
      </c>
      <c r="K32" s="15" t="str">
        <f>FieldWorksheet!M32</f>
        <v>H2SO4</v>
      </c>
      <c r="L32" s="15" t="str">
        <f>FieldWorksheet!N32</f>
        <v>YES</v>
      </c>
      <c r="M32" s="15" t="str">
        <f>FieldWorksheet!O32</f>
        <v>NOx-N</v>
      </c>
      <c r="N32" s="30">
        <f>FieldWorksheet!P32</f>
        <v>1400</v>
      </c>
      <c r="O32" s="77"/>
      <c r="P32" s="77"/>
      <c r="Q32" s="77"/>
      <c r="R32" s="77"/>
      <c r="S32" s="77"/>
      <c r="T32" s="77"/>
      <c r="U32" s="77"/>
      <c r="V32" s="77"/>
      <c r="W32" s="77"/>
      <c r="X32" s="77"/>
      <c r="Y32" s="77"/>
      <c r="Z32" s="77"/>
      <c r="AA32" s="77"/>
      <c r="AB32" s="77"/>
    </row>
    <row r="33" spans="1:28">
      <c r="A33" s="23">
        <f>FieldWorksheet!A33</f>
        <v>32</v>
      </c>
      <c r="B33" s="23" t="str">
        <f>FieldWorksheet!B33</f>
        <v>Citra, FL</v>
      </c>
      <c r="C33" s="23">
        <f>FieldWorksheet!C33</f>
        <v>3</v>
      </c>
      <c r="D33" s="23">
        <f>FieldWorksheet!D33</f>
        <v>2</v>
      </c>
      <c r="E33" s="23">
        <f>Table1[[#This Row],[Field ID (Plot)]]</f>
        <v>32</v>
      </c>
      <c r="F33" s="23">
        <f>FieldWorksheet!F33</f>
        <v>6332</v>
      </c>
      <c r="G33" s="23" t="str">
        <f>CONCATENATE("c",FieldWorksheet!G33)</f>
        <v>c359</v>
      </c>
      <c r="H33" s="23" t="str">
        <f>CONCATENATE("c",FieldWorksheet!H33)</f>
        <v>c21523</v>
      </c>
      <c r="I33" s="24">
        <f>FieldWorksheet!I33</f>
        <v>40358</v>
      </c>
      <c r="J33" s="23" t="str">
        <f>CONCATENATE(FieldWorksheet!J33,":",FieldWorksheet!K33,FieldWorksheet!L33)</f>
        <v>11:59AM</v>
      </c>
      <c r="K33" s="23" t="str">
        <f>FieldWorksheet!M33</f>
        <v>H2SO4</v>
      </c>
      <c r="L33" s="23" t="str">
        <f>FieldWorksheet!N33</f>
        <v>YES</v>
      </c>
      <c r="M33" s="23" t="str">
        <f>FieldWorksheet!O33</f>
        <v>NOx-N</v>
      </c>
      <c r="N33" s="23">
        <f>FieldWorksheet!P33</f>
        <v>3450</v>
      </c>
      <c r="O33" s="77"/>
      <c r="P33" s="77"/>
      <c r="Q33" s="77"/>
      <c r="R33" s="77"/>
      <c r="S33" s="77"/>
      <c r="T33" s="77"/>
      <c r="U33" s="77"/>
      <c r="V33" s="77"/>
      <c r="W33" s="77"/>
      <c r="X33" s="77"/>
      <c r="Y33" s="77"/>
      <c r="Z33" s="77"/>
      <c r="AA33" s="77"/>
      <c r="AB33" s="77"/>
    </row>
    <row r="34" spans="1:28">
      <c r="A34" s="15">
        <f>FieldWorksheet!A34</f>
        <v>33</v>
      </c>
      <c r="B34" s="15" t="str">
        <f>FieldWorksheet!B34</f>
        <v>Citra, FL</v>
      </c>
      <c r="C34" s="15">
        <f>FieldWorksheet!C34</f>
        <v>3</v>
      </c>
      <c r="D34" s="15">
        <f>FieldWorksheet!D34</f>
        <v>3</v>
      </c>
      <c r="E34" s="15">
        <f>Table1[[#This Row],[Field ID (Plot)]]</f>
        <v>33</v>
      </c>
      <c r="F34" s="15">
        <f>FieldWorksheet!F34</f>
        <v>6333</v>
      </c>
      <c r="G34" s="15" t="str">
        <f>CONCATENATE("c",FieldWorksheet!G34)</f>
        <v>c359</v>
      </c>
      <c r="H34" s="15" t="str">
        <f>CONCATENATE("c",FieldWorksheet!H34)</f>
        <v>c21524</v>
      </c>
      <c r="I34" s="17">
        <f>FieldWorksheet!I34</f>
        <v>40358</v>
      </c>
      <c r="J34" s="15" t="str">
        <f>CONCATENATE(FieldWorksheet!J34,":",FieldWorksheet!K34,FieldWorksheet!L34)</f>
        <v>1:35PM</v>
      </c>
      <c r="K34" s="15" t="str">
        <f>FieldWorksheet!M34</f>
        <v>H2SO4</v>
      </c>
      <c r="L34" s="15" t="str">
        <f>FieldWorksheet!N34</f>
        <v>YES</v>
      </c>
      <c r="M34" s="15" t="str">
        <f>FieldWorksheet!O34</f>
        <v>NOx-N</v>
      </c>
      <c r="N34" s="30">
        <f>FieldWorksheet!P34</f>
        <v>6550</v>
      </c>
      <c r="O34" s="92" t="str">
        <f>FieldWorksheet!R18</f>
        <v>NS- 29,30</v>
      </c>
      <c r="P34" s="92"/>
      <c r="Q34" s="92"/>
      <c r="R34" s="92"/>
      <c r="S34" s="92"/>
      <c r="T34" s="92"/>
      <c r="U34" s="92"/>
      <c r="V34" s="92"/>
      <c r="W34" s="92"/>
      <c r="X34" s="92"/>
      <c r="Y34" s="92"/>
      <c r="Z34" s="92"/>
      <c r="AA34" s="92"/>
      <c r="AB34" s="92"/>
    </row>
    <row r="35" spans="1:28">
      <c r="A35" s="23">
        <f>FieldWorksheet!A35</f>
        <v>34</v>
      </c>
      <c r="B35" s="23" t="str">
        <f>FieldWorksheet!B35</f>
        <v>Citra, FL</v>
      </c>
      <c r="C35" s="23">
        <f>FieldWorksheet!C35</f>
        <v>3</v>
      </c>
      <c r="D35" s="23">
        <f>FieldWorksheet!D35</f>
        <v>3</v>
      </c>
      <c r="E35" s="23">
        <f>Table1[[#This Row],[Field ID (Plot)]]</f>
        <v>34</v>
      </c>
      <c r="F35" s="23">
        <f>FieldWorksheet!F35</f>
        <v>6334</v>
      </c>
      <c r="G35" s="23" t="str">
        <f>CONCATENATE("c",FieldWorksheet!G35)</f>
        <v>c359</v>
      </c>
      <c r="H35" s="23" t="str">
        <f>CONCATENATE("c",FieldWorksheet!H35)</f>
        <v>c21525</v>
      </c>
      <c r="I35" s="24">
        <f>FieldWorksheet!I35</f>
        <v>40358</v>
      </c>
      <c r="J35" s="23" t="str">
        <f>CONCATENATE(FieldWorksheet!J35,":",FieldWorksheet!K35,FieldWorksheet!L35)</f>
        <v>1:37PM</v>
      </c>
      <c r="K35" s="23" t="str">
        <f>FieldWorksheet!M35</f>
        <v>H2SO4</v>
      </c>
      <c r="L35" s="23" t="str">
        <f>FieldWorksheet!N35</f>
        <v>YES</v>
      </c>
      <c r="M35" s="23" t="str">
        <f>FieldWorksheet!O35</f>
        <v>NOx-N</v>
      </c>
      <c r="N35" s="23">
        <f>FieldWorksheet!P35</f>
        <v>8000</v>
      </c>
      <c r="O35" s="92"/>
      <c r="P35" s="92"/>
      <c r="Q35" s="92"/>
      <c r="R35" s="92"/>
      <c r="S35" s="92"/>
      <c r="T35" s="92"/>
      <c r="U35" s="92"/>
      <c r="V35" s="92"/>
      <c r="W35" s="92"/>
      <c r="X35" s="92"/>
      <c r="Y35" s="92"/>
      <c r="Z35" s="92"/>
      <c r="AA35" s="92"/>
      <c r="AB35" s="92"/>
    </row>
    <row r="36" spans="1:28">
      <c r="A36" s="15">
        <f>FieldWorksheet!A36</f>
        <v>35</v>
      </c>
      <c r="B36" s="15" t="str">
        <f>FieldWorksheet!B36</f>
        <v>Citra, FL</v>
      </c>
      <c r="C36" s="15">
        <f>FieldWorksheet!C36</f>
        <v>3</v>
      </c>
      <c r="D36" s="15">
        <f>FieldWorksheet!D36</f>
        <v>3</v>
      </c>
      <c r="E36" s="15">
        <f>Table1[[#This Row],[Field ID (Plot)]]</f>
        <v>35</v>
      </c>
      <c r="F36" s="15">
        <f>FieldWorksheet!F36</f>
        <v>6335</v>
      </c>
      <c r="G36" s="15" t="str">
        <f>CONCATENATE("c",FieldWorksheet!G36)</f>
        <v>c359</v>
      </c>
      <c r="H36" s="15" t="str">
        <f>CONCATENATE("c",FieldWorksheet!H36)</f>
        <v>c21526</v>
      </c>
      <c r="I36" s="17">
        <f>FieldWorksheet!I36</f>
        <v>40358</v>
      </c>
      <c r="J36" s="15" t="str">
        <f>CONCATENATE(FieldWorksheet!J36,":",FieldWorksheet!K36,FieldWorksheet!L36)</f>
        <v>1:41PM</v>
      </c>
      <c r="K36" s="15" t="str">
        <f>FieldWorksheet!M36</f>
        <v>H2SO4</v>
      </c>
      <c r="L36" s="15" t="str">
        <f>FieldWorksheet!N36</f>
        <v>YES</v>
      </c>
      <c r="M36" s="15" t="str">
        <f>FieldWorksheet!O36</f>
        <v>NOx-N</v>
      </c>
      <c r="N36" s="30">
        <f>FieldWorksheet!P36</f>
        <v>4300</v>
      </c>
      <c r="O36" s="92"/>
      <c r="P36" s="92"/>
      <c r="Q36" s="92"/>
      <c r="R36" s="92"/>
      <c r="S36" s="92"/>
      <c r="T36" s="92"/>
      <c r="U36" s="92"/>
      <c r="V36" s="92"/>
      <c r="W36" s="92"/>
      <c r="X36" s="92"/>
      <c r="Y36" s="92"/>
      <c r="Z36" s="92"/>
      <c r="AA36" s="92"/>
      <c r="AB36" s="92"/>
    </row>
    <row r="37" spans="1:28">
      <c r="A37" s="23">
        <f>FieldWorksheet!A37</f>
        <v>36</v>
      </c>
      <c r="B37" s="23" t="str">
        <f>FieldWorksheet!B37</f>
        <v>Citra, FL</v>
      </c>
      <c r="C37" s="23">
        <f>FieldWorksheet!C37</f>
        <v>3</v>
      </c>
      <c r="D37" s="23">
        <f>FieldWorksheet!D37</f>
        <v>3</v>
      </c>
      <c r="E37" s="23">
        <f>Table1[[#This Row],[Field ID (Plot)]]</f>
        <v>36</v>
      </c>
      <c r="F37" s="23">
        <f>FieldWorksheet!F37</f>
        <v>6336</v>
      </c>
      <c r="G37" s="23" t="str">
        <f>CONCATENATE("c",FieldWorksheet!G37)</f>
        <v>c359</v>
      </c>
      <c r="H37" s="23" t="str">
        <f>CONCATENATE("c",FieldWorksheet!H37)</f>
        <v>c21527</v>
      </c>
      <c r="I37" s="24">
        <f>FieldWorksheet!I37</f>
        <v>40358</v>
      </c>
      <c r="J37" s="23" t="str">
        <f>CONCATENATE(FieldWorksheet!J37,":",FieldWorksheet!K37,FieldWorksheet!L37)</f>
        <v>1:45PM</v>
      </c>
      <c r="K37" s="23" t="str">
        <f>FieldWorksheet!M37</f>
        <v>H2SO4</v>
      </c>
      <c r="L37" s="23" t="str">
        <f>FieldWorksheet!N37</f>
        <v>YES</v>
      </c>
      <c r="M37" s="23" t="str">
        <f>FieldWorksheet!O37</f>
        <v>NOx-N</v>
      </c>
      <c r="N37" s="23">
        <f>FieldWorksheet!P37</f>
        <v>4200</v>
      </c>
      <c r="O37" s="92"/>
      <c r="P37" s="92"/>
      <c r="Q37" s="92"/>
      <c r="R37" s="92"/>
      <c r="S37" s="92"/>
      <c r="T37" s="92"/>
      <c r="U37" s="92"/>
      <c r="V37" s="92"/>
      <c r="W37" s="92"/>
      <c r="X37" s="92"/>
      <c r="Y37" s="92"/>
      <c r="Z37" s="92"/>
      <c r="AA37" s="92"/>
      <c r="AB37" s="92"/>
    </row>
    <row r="38" spans="1:28">
      <c r="A38" s="15">
        <f>FieldWorksheet!A38</f>
        <v>37</v>
      </c>
      <c r="B38" s="15" t="str">
        <f>FieldWorksheet!B38</f>
        <v>Citra, FL</v>
      </c>
      <c r="C38" s="15">
        <f>FieldWorksheet!C38</f>
        <v>3</v>
      </c>
      <c r="D38" s="15">
        <f>FieldWorksheet!D38</f>
        <v>3</v>
      </c>
      <c r="E38" s="15">
        <f>Table1[[#This Row],[Field ID (Plot)]]</f>
        <v>37</v>
      </c>
      <c r="F38" s="15">
        <f>FieldWorksheet!F38</f>
        <v>6337</v>
      </c>
      <c r="G38" s="15" t="str">
        <f>CONCATENATE("c",FieldWorksheet!G38)</f>
        <v>c359</v>
      </c>
      <c r="H38" s="15" t="str">
        <f>CONCATENATE("c",FieldWorksheet!H38)</f>
        <v>c21528</v>
      </c>
      <c r="I38" s="17">
        <f>FieldWorksheet!I38</f>
        <v>40358</v>
      </c>
      <c r="J38" s="15" t="str">
        <f>CONCATENATE(FieldWorksheet!J38,":",FieldWorksheet!K38,FieldWorksheet!L38)</f>
        <v>1:47PM</v>
      </c>
      <c r="K38" s="15" t="str">
        <f>FieldWorksheet!M38</f>
        <v>H2SO4</v>
      </c>
      <c r="L38" s="15" t="str">
        <f>FieldWorksheet!N38</f>
        <v>YES</v>
      </c>
      <c r="M38" s="15" t="str">
        <f>FieldWorksheet!O38</f>
        <v>NOx-N</v>
      </c>
      <c r="N38" s="30">
        <f>FieldWorksheet!P38</f>
        <v>2800</v>
      </c>
      <c r="O38" s="92"/>
      <c r="P38" s="92"/>
      <c r="Q38" s="92"/>
      <c r="R38" s="92"/>
      <c r="S38" s="92"/>
      <c r="T38" s="92"/>
      <c r="U38" s="92"/>
      <c r="V38" s="92"/>
      <c r="W38" s="92"/>
      <c r="X38" s="92"/>
      <c r="Y38" s="92"/>
      <c r="Z38" s="92"/>
      <c r="AA38" s="92"/>
      <c r="AB38" s="92"/>
    </row>
    <row r="39" spans="1:28">
      <c r="A39" s="23">
        <f>FieldWorksheet!A39</f>
        <v>38</v>
      </c>
      <c r="B39" s="23" t="str">
        <f>FieldWorksheet!B39</f>
        <v>Citra, FL</v>
      </c>
      <c r="C39" s="23">
        <f>FieldWorksheet!C39</f>
        <v>3</v>
      </c>
      <c r="D39" s="23">
        <f>FieldWorksheet!D39</f>
        <v>3</v>
      </c>
      <c r="E39" s="23">
        <f>Table1[[#This Row],[Field ID (Plot)]]</f>
        <v>38</v>
      </c>
      <c r="F39" s="23">
        <f>FieldWorksheet!F39</f>
        <v>6338</v>
      </c>
      <c r="G39" s="23" t="str">
        <f>CONCATENATE("c",FieldWorksheet!G39)</f>
        <v>c359</v>
      </c>
      <c r="H39" s="23" t="str">
        <f>CONCATENATE("c",FieldWorksheet!H39)</f>
        <v>c21529</v>
      </c>
      <c r="I39" s="24">
        <f>FieldWorksheet!I39</f>
        <v>40358</v>
      </c>
      <c r="J39" s="23" t="str">
        <f>CONCATENATE(FieldWorksheet!J39,":",FieldWorksheet!K39,FieldWorksheet!L39)</f>
        <v>1:50PM</v>
      </c>
      <c r="K39" s="23" t="str">
        <f>FieldWorksheet!M39</f>
        <v>H2SO4</v>
      </c>
      <c r="L39" s="23" t="str">
        <f>FieldWorksheet!N39</f>
        <v>YES</v>
      </c>
      <c r="M39" s="23" t="str">
        <f>FieldWorksheet!O39</f>
        <v>NOx-N</v>
      </c>
      <c r="N39" s="23">
        <f>FieldWorksheet!P39</f>
        <v>1950</v>
      </c>
      <c r="O39" s="92"/>
      <c r="P39" s="92"/>
      <c r="Q39" s="92"/>
      <c r="R39" s="92"/>
      <c r="S39" s="92"/>
      <c r="T39" s="92"/>
      <c r="U39" s="92"/>
      <c r="V39" s="92"/>
      <c r="W39" s="93"/>
      <c r="X39" s="93"/>
      <c r="Y39" s="93"/>
      <c r="Z39" s="93"/>
      <c r="AA39" s="93"/>
      <c r="AB39" s="93"/>
    </row>
    <row r="40" spans="1:28">
      <c r="A40" s="15">
        <f>FieldWorksheet!A40</f>
        <v>39</v>
      </c>
      <c r="B40" s="15" t="str">
        <f>FieldWorksheet!B40</f>
        <v>Citra, FL</v>
      </c>
      <c r="C40" s="15">
        <f>FieldWorksheet!C40</f>
        <v>3</v>
      </c>
      <c r="D40" s="15">
        <f>FieldWorksheet!D40</f>
        <v>3</v>
      </c>
      <c r="E40" s="15">
        <f>Table1[[#This Row],[Field ID (Plot)]]</f>
        <v>39</v>
      </c>
      <c r="F40" s="15">
        <f>FieldWorksheet!F40</f>
        <v>6339</v>
      </c>
      <c r="G40" s="15" t="str">
        <f>CONCATENATE("c",FieldWorksheet!G40)</f>
        <v>c359</v>
      </c>
      <c r="H40" s="15" t="str">
        <f>CONCATENATE("c",FieldWorksheet!H40)</f>
        <v>c21530</v>
      </c>
      <c r="I40" s="17">
        <f>FieldWorksheet!I40</f>
        <v>40358</v>
      </c>
      <c r="J40" s="15" t="str">
        <f>CONCATENATE(FieldWorksheet!J40,":",FieldWorksheet!K40,FieldWorksheet!L40)</f>
        <v>1:52PM</v>
      </c>
      <c r="K40" s="15" t="str">
        <f>FieldWorksheet!M40</f>
        <v>H2SO4</v>
      </c>
      <c r="L40" s="15" t="str">
        <f>FieldWorksheet!N40</f>
        <v>YES</v>
      </c>
      <c r="M40" s="15" t="str">
        <f>FieldWorksheet!O40</f>
        <v>NOx-N</v>
      </c>
      <c r="N40" s="30">
        <f>FieldWorksheet!P40</f>
        <v>1650</v>
      </c>
      <c r="O40" s="80" t="s">
        <v>60</v>
      </c>
      <c r="P40" s="80"/>
      <c r="Q40" s="80"/>
      <c r="R40" s="80"/>
      <c r="S40" s="80"/>
      <c r="T40" s="80"/>
      <c r="U40" s="80"/>
      <c r="V40" s="81"/>
      <c r="W40" s="82" t="s">
        <v>46</v>
      </c>
      <c r="X40" s="83"/>
      <c r="Y40" s="83"/>
      <c r="Z40" s="83"/>
      <c r="AA40" s="83"/>
      <c r="AB40" s="84"/>
    </row>
    <row r="41" spans="1:28">
      <c r="A41" s="23">
        <f>FieldWorksheet!A41</f>
        <v>40</v>
      </c>
      <c r="B41" s="23" t="str">
        <f>FieldWorksheet!B41</f>
        <v>Citra, FL</v>
      </c>
      <c r="C41" s="23">
        <f>FieldWorksheet!C41</f>
        <v>3</v>
      </c>
      <c r="D41" s="23">
        <f>FieldWorksheet!D41</f>
        <v>3</v>
      </c>
      <c r="E41" s="23">
        <f>Table1[[#This Row],[Field ID (Plot)]]</f>
        <v>40</v>
      </c>
      <c r="F41" s="23">
        <f>FieldWorksheet!F41</f>
        <v>6340</v>
      </c>
      <c r="G41" s="23" t="str">
        <f>CONCATENATE("c",FieldWorksheet!G41)</f>
        <v>c359</v>
      </c>
      <c r="H41" s="23" t="str">
        <f>CONCATENATE("c",FieldWorksheet!H41)</f>
        <v>c21531</v>
      </c>
      <c r="I41" s="24">
        <f>FieldWorksheet!I41</f>
        <v>40358</v>
      </c>
      <c r="J41" s="23" t="str">
        <f>CONCATENATE(FieldWorksheet!J41,":",FieldWorksheet!K41,FieldWorksheet!L41)</f>
        <v>1:54PM</v>
      </c>
      <c r="K41" s="23" t="str">
        <f>FieldWorksheet!M41</f>
        <v>H2SO4</v>
      </c>
      <c r="L41" s="23" t="str">
        <f>FieldWorksheet!N41</f>
        <v>YES</v>
      </c>
      <c r="M41" s="23" t="str">
        <f>FieldWorksheet!O41</f>
        <v>NOx-N</v>
      </c>
      <c r="N41" s="23">
        <f>FieldWorksheet!P41</f>
        <v>3350</v>
      </c>
      <c r="O41" s="80"/>
      <c r="P41" s="80"/>
      <c r="Q41" s="80"/>
      <c r="R41" s="80"/>
      <c r="S41" s="80"/>
      <c r="T41" s="80"/>
      <c r="U41" s="80"/>
      <c r="V41" s="81"/>
      <c r="W41" s="85" t="s">
        <v>47</v>
      </c>
      <c r="X41" s="86"/>
      <c r="Y41" s="86"/>
      <c r="Z41" s="86"/>
      <c r="AA41" s="86"/>
      <c r="AB41" s="87"/>
    </row>
    <row r="42" spans="1:28">
      <c r="A42" s="15">
        <f>FieldWorksheet!A42</f>
        <v>41</v>
      </c>
      <c r="B42" s="15" t="str">
        <f>FieldWorksheet!B42</f>
        <v>Citra, FL</v>
      </c>
      <c r="C42" s="15">
        <f>FieldWorksheet!C42</f>
        <v>3</v>
      </c>
      <c r="D42" s="15">
        <f>FieldWorksheet!D42</f>
        <v>3</v>
      </c>
      <c r="E42" s="15">
        <f>Table1[[#This Row],[Field ID (Plot)]]</f>
        <v>41</v>
      </c>
      <c r="F42" s="15">
        <f>FieldWorksheet!F42</f>
        <v>6341</v>
      </c>
      <c r="G42" s="15" t="str">
        <f>CONCATENATE("c",FieldWorksheet!G42)</f>
        <v>c359</v>
      </c>
      <c r="H42" s="15" t="str">
        <f>CONCATENATE("c",FieldWorksheet!H42)</f>
        <v>c21532</v>
      </c>
      <c r="I42" s="17">
        <f>FieldWorksheet!I42</f>
        <v>40358</v>
      </c>
      <c r="J42" s="15" t="str">
        <f>CONCATENATE(FieldWorksheet!J42,":",FieldWorksheet!K42,FieldWorksheet!L42)</f>
        <v>1:57PM</v>
      </c>
      <c r="K42" s="15" t="str">
        <f>FieldWorksheet!M42</f>
        <v>H2SO4</v>
      </c>
      <c r="L42" s="15" t="str">
        <f>FieldWorksheet!N42</f>
        <v>YES</v>
      </c>
      <c r="M42" s="15" t="str">
        <f>FieldWorksheet!O42</f>
        <v>NOx-N</v>
      </c>
      <c r="N42" s="30">
        <f>FieldWorksheet!P42</f>
        <v>2350</v>
      </c>
      <c r="O42" s="80"/>
      <c r="P42" s="80"/>
      <c r="Q42" s="80"/>
      <c r="R42" s="80"/>
      <c r="S42" s="80"/>
      <c r="T42" s="80"/>
      <c r="U42" s="80"/>
      <c r="V42" s="81"/>
      <c r="W42" s="85" t="s">
        <v>48</v>
      </c>
      <c r="X42" s="86"/>
      <c r="Y42" s="86"/>
      <c r="Z42" s="86"/>
      <c r="AA42" s="86"/>
      <c r="AB42" s="87"/>
    </row>
    <row r="43" spans="1:28">
      <c r="A43" s="23">
        <f>FieldWorksheet!A43</f>
        <v>42</v>
      </c>
      <c r="B43" s="23" t="str">
        <f>FieldWorksheet!B43</f>
        <v>Citra, FL</v>
      </c>
      <c r="C43" s="23">
        <f>FieldWorksheet!C43</f>
        <v>3</v>
      </c>
      <c r="D43" s="23">
        <f>FieldWorksheet!D43</f>
        <v>3</v>
      </c>
      <c r="E43" s="23">
        <f>Table1[[#This Row],[Field ID (Plot)]]</f>
        <v>42</v>
      </c>
      <c r="F43" s="23">
        <f>FieldWorksheet!F43</f>
        <v>6342</v>
      </c>
      <c r="G43" s="23" t="str">
        <f>CONCATENATE("c",FieldWorksheet!G43)</f>
        <v>c359</v>
      </c>
      <c r="H43" s="23" t="str">
        <f>CONCATENATE("c",FieldWorksheet!H43)</f>
        <v>c21533</v>
      </c>
      <c r="I43" s="24">
        <f>FieldWorksheet!I43</f>
        <v>40358</v>
      </c>
      <c r="J43" s="23" t="str">
        <f>CONCATENATE(FieldWorksheet!J43,":",FieldWorksheet!K43,FieldWorksheet!L43)</f>
        <v>1:58PM</v>
      </c>
      <c r="K43" s="23" t="str">
        <f>FieldWorksheet!M43</f>
        <v>H2SO4</v>
      </c>
      <c r="L43" s="23" t="str">
        <f>FieldWorksheet!N43</f>
        <v>YES</v>
      </c>
      <c r="M43" s="23" t="str">
        <f>FieldWorksheet!O43</f>
        <v>NOx-N</v>
      </c>
      <c r="N43" s="23">
        <f>FieldWorksheet!P43</f>
        <v>9700</v>
      </c>
      <c r="O43" s="80"/>
      <c r="P43" s="80"/>
      <c r="Q43" s="80"/>
      <c r="R43" s="80"/>
      <c r="S43" s="80"/>
      <c r="T43" s="80"/>
      <c r="U43" s="80"/>
      <c r="V43" s="81"/>
      <c r="W43" s="85" t="s">
        <v>55</v>
      </c>
      <c r="X43" s="86"/>
      <c r="Y43" s="86"/>
      <c r="Z43" s="86"/>
      <c r="AA43" s="86"/>
      <c r="AB43" s="87"/>
    </row>
    <row r="44" spans="1:28">
      <c r="A44" s="15">
        <f>FieldWorksheet!A44</f>
        <v>43</v>
      </c>
      <c r="B44" s="15" t="str">
        <f>FieldWorksheet!B44</f>
        <v>Citra, FL</v>
      </c>
      <c r="C44" s="15">
        <f>FieldWorksheet!C44</f>
        <v>3</v>
      </c>
      <c r="D44" s="15">
        <f>FieldWorksheet!D44</f>
        <v>3</v>
      </c>
      <c r="E44" s="15">
        <f>Table1[[#This Row],[Field ID (Plot)]]</f>
        <v>43</v>
      </c>
      <c r="F44" s="15">
        <f>FieldWorksheet!F44</f>
        <v>6343</v>
      </c>
      <c r="G44" s="15" t="str">
        <f>CONCATENATE("c",FieldWorksheet!G44)</f>
        <v>c359</v>
      </c>
      <c r="H44" s="15" t="str">
        <f>CONCATENATE("c",FieldWorksheet!H44)</f>
        <v>c21534</v>
      </c>
      <c r="I44" s="17">
        <f>FieldWorksheet!I44</f>
        <v>40358</v>
      </c>
      <c r="J44" s="15" t="str">
        <f>CONCATENATE(FieldWorksheet!J44,":",FieldWorksheet!K44,FieldWorksheet!L44)</f>
        <v>2:01PM</v>
      </c>
      <c r="K44" s="15" t="str">
        <f>FieldWorksheet!M44</f>
        <v>H2SO4</v>
      </c>
      <c r="L44" s="15" t="str">
        <f>FieldWorksheet!N44</f>
        <v>YES</v>
      </c>
      <c r="M44" s="15" t="str">
        <f>FieldWorksheet!O44</f>
        <v>NOx-N</v>
      </c>
      <c r="N44" s="30">
        <f>FieldWorksheet!P44</f>
        <v>9700</v>
      </c>
      <c r="O44" s="80"/>
      <c r="P44" s="80"/>
      <c r="Q44" s="80"/>
      <c r="R44" s="80"/>
      <c r="S44" s="80"/>
      <c r="T44" s="80"/>
      <c r="U44" s="80"/>
      <c r="V44" s="81"/>
      <c r="W44" s="85" t="s">
        <v>49</v>
      </c>
      <c r="X44" s="86"/>
      <c r="Y44" s="86"/>
      <c r="Z44" s="86"/>
      <c r="AA44" s="86"/>
      <c r="AB44" s="87"/>
    </row>
    <row r="45" spans="1:28">
      <c r="A45" s="23">
        <f>FieldWorksheet!A45</f>
        <v>44</v>
      </c>
      <c r="B45" s="23" t="str">
        <f>FieldWorksheet!B45</f>
        <v>Citra, FL</v>
      </c>
      <c r="C45" s="23">
        <f>FieldWorksheet!C45</f>
        <v>3</v>
      </c>
      <c r="D45" s="23">
        <f>FieldWorksheet!D45</f>
        <v>3</v>
      </c>
      <c r="E45" s="23">
        <f>Table1[[#This Row],[Field ID (Plot)]]</f>
        <v>44</v>
      </c>
      <c r="F45" s="23">
        <f>FieldWorksheet!F45</f>
        <v>6344</v>
      </c>
      <c r="G45" s="23" t="str">
        <f>CONCATENATE("c",FieldWorksheet!G45)</f>
        <v>c359</v>
      </c>
      <c r="H45" s="23" t="str">
        <f>CONCATENATE("c",FieldWorksheet!H45)</f>
        <v>c21535</v>
      </c>
      <c r="I45" s="24">
        <f>FieldWorksheet!I45</f>
        <v>40358</v>
      </c>
      <c r="J45" s="23" t="str">
        <f>CONCATENATE(FieldWorksheet!J45,":",FieldWorksheet!K45,FieldWorksheet!L45)</f>
        <v>2:05PM</v>
      </c>
      <c r="K45" s="23" t="str">
        <f>FieldWorksheet!M45</f>
        <v>H2SO4</v>
      </c>
      <c r="L45" s="23" t="str">
        <f>FieldWorksheet!N45</f>
        <v>YES</v>
      </c>
      <c r="M45" s="23" t="str">
        <f>FieldWorksheet!O45</f>
        <v>NOx-N</v>
      </c>
      <c r="N45" s="23">
        <f>FieldWorksheet!P45</f>
        <v>9000</v>
      </c>
      <c r="O45" s="80"/>
      <c r="P45" s="80"/>
      <c r="Q45" s="80"/>
      <c r="R45" s="80"/>
      <c r="S45" s="80"/>
      <c r="T45" s="80"/>
      <c r="U45" s="80"/>
      <c r="V45" s="81"/>
      <c r="W45" s="85" t="s">
        <v>50</v>
      </c>
      <c r="X45" s="86"/>
      <c r="Y45" s="86"/>
      <c r="Z45" s="86"/>
      <c r="AA45" s="86"/>
      <c r="AB45" s="87"/>
    </row>
    <row r="46" spans="1:28">
      <c r="A46" s="15">
        <f>FieldWorksheet!A46</f>
        <v>45</v>
      </c>
      <c r="B46" s="15" t="str">
        <f>FieldWorksheet!B46</f>
        <v>Citra, FL</v>
      </c>
      <c r="C46" s="15">
        <f>FieldWorksheet!C46</f>
        <v>3</v>
      </c>
      <c r="D46" s="15">
        <f>FieldWorksheet!D46</f>
        <v>3</v>
      </c>
      <c r="E46" s="15">
        <f>Table1[[#This Row],[Field ID (Plot)]]</f>
        <v>45</v>
      </c>
      <c r="F46" s="15">
        <f>FieldWorksheet!F46</f>
        <v>6345</v>
      </c>
      <c r="G46" s="15" t="str">
        <f>CONCATENATE("c",FieldWorksheet!G46)</f>
        <v>c359</v>
      </c>
      <c r="H46" s="15" t="str">
        <f>CONCATENATE("c",FieldWorksheet!H46)</f>
        <v>c21536</v>
      </c>
      <c r="I46" s="17">
        <f>FieldWorksheet!I46</f>
        <v>40358</v>
      </c>
      <c r="J46" s="15" t="str">
        <f>CONCATENATE(FieldWorksheet!J46,":",FieldWorksheet!K46,FieldWorksheet!L46)</f>
        <v>2:07PM</v>
      </c>
      <c r="K46" s="15" t="str">
        <f>FieldWorksheet!M46</f>
        <v>H2SO4</v>
      </c>
      <c r="L46" s="15" t="str">
        <f>FieldWorksheet!N46</f>
        <v>YES</v>
      </c>
      <c r="M46" s="15" t="str">
        <f>FieldWorksheet!O46</f>
        <v>NOx-N</v>
      </c>
      <c r="N46" s="30">
        <f>FieldWorksheet!P46</f>
        <v>1650</v>
      </c>
      <c r="O46" s="80"/>
      <c r="P46" s="80"/>
      <c r="Q46" s="80"/>
      <c r="R46" s="80"/>
      <c r="S46" s="80"/>
      <c r="T46" s="80"/>
      <c r="U46" s="80"/>
      <c r="V46" s="81"/>
      <c r="W46" s="85" t="s">
        <v>51</v>
      </c>
      <c r="X46" s="86"/>
      <c r="Y46" s="86"/>
      <c r="Z46" s="86"/>
      <c r="AA46" s="86"/>
      <c r="AB46" s="87"/>
    </row>
    <row r="47" spans="1:28">
      <c r="A47" s="23">
        <f>FieldWorksheet!A47</f>
        <v>46</v>
      </c>
      <c r="B47" s="23" t="str">
        <f>FieldWorksheet!B47</f>
        <v>Citra, FL</v>
      </c>
      <c r="C47" s="23">
        <f>FieldWorksheet!C47</f>
        <v>3</v>
      </c>
      <c r="D47" s="23">
        <f>FieldWorksheet!D47</f>
        <v>3</v>
      </c>
      <c r="E47" s="23">
        <f>Table1[[#This Row],[Field ID (Plot)]]</f>
        <v>46</v>
      </c>
      <c r="F47" s="23">
        <f>FieldWorksheet!F47</f>
        <v>6346</v>
      </c>
      <c r="G47" s="23" t="str">
        <f>CONCATENATE("c",FieldWorksheet!G47)</f>
        <v>c359</v>
      </c>
      <c r="H47" s="23" t="str">
        <f>CONCATENATE("c",FieldWorksheet!H47)</f>
        <v>c21537</v>
      </c>
      <c r="I47" s="24">
        <f>FieldWorksheet!I47</f>
        <v>40358</v>
      </c>
      <c r="J47" s="23" t="str">
        <f>CONCATENATE(FieldWorksheet!J47,":",FieldWorksheet!K47,FieldWorksheet!L47)</f>
        <v>2:10PM</v>
      </c>
      <c r="K47" s="23" t="str">
        <f>FieldWorksheet!M47</f>
        <v>H2SO4</v>
      </c>
      <c r="L47" s="23" t="str">
        <f>FieldWorksheet!N47</f>
        <v>YES</v>
      </c>
      <c r="M47" s="23" t="str">
        <f>FieldWorksheet!O47</f>
        <v>NOx-N</v>
      </c>
      <c r="N47" s="23">
        <f>FieldWorksheet!P47</f>
        <v>1500</v>
      </c>
      <c r="O47" s="80"/>
      <c r="P47" s="80"/>
      <c r="Q47" s="80"/>
      <c r="R47" s="80"/>
      <c r="S47" s="80"/>
      <c r="T47" s="80"/>
      <c r="U47" s="80"/>
      <c r="V47" s="81"/>
      <c r="W47" s="85" t="s">
        <v>52</v>
      </c>
      <c r="X47" s="86"/>
      <c r="Y47" s="86"/>
      <c r="Z47" s="86"/>
      <c r="AA47" s="86"/>
      <c r="AB47" s="87"/>
    </row>
    <row r="48" spans="1:28">
      <c r="A48" s="15">
        <f>FieldWorksheet!A48</f>
        <v>47</v>
      </c>
      <c r="B48" s="15" t="str">
        <f>FieldWorksheet!B48</f>
        <v>Citra, FL</v>
      </c>
      <c r="C48" s="15">
        <f>FieldWorksheet!C48</f>
        <v>3</v>
      </c>
      <c r="D48" s="15">
        <f>FieldWorksheet!D48</f>
        <v>3</v>
      </c>
      <c r="E48" s="15">
        <f>Table1[[#This Row],[Field ID (Plot)]]</f>
        <v>47</v>
      </c>
      <c r="F48" s="15">
        <f>FieldWorksheet!F48</f>
        <v>6347</v>
      </c>
      <c r="G48" s="15" t="str">
        <f>CONCATENATE("c",FieldWorksheet!G48)</f>
        <v>c359</v>
      </c>
      <c r="H48" s="15" t="str">
        <f>CONCATENATE("c",FieldWorksheet!H48)</f>
        <v>c21538</v>
      </c>
      <c r="I48" s="17">
        <f>FieldWorksheet!I48</f>
        <v>40358</v>
      </c>
      <c r="J48" s="15" t="str">
        <f>CONCATENATE(FieldWorksheet!J48,":",FieldWorksheet!K48,FieldWorksheet!L48)</f>
        <v>2:12PM</v>
      </c>
      <c r="K48" s="15" t="str">
        <f>FieldWorksheet!M48</f>
        <v>H2SO4</v>
      </c>
      <c r="L48" s="15" t="str">
        <f>FieldWorksheet!N48</f>
        <v>YES</v>
      </c>
      <c r="M48" s="15" t="str">
        <f>FieldWorksheet!O48</f>
        <v>NOx-N</v>
      </c>
      <c r="N48" s="30">
        <f>FieldWorksheet!P48</f>
        <v>2650</v>
      </c>
      <c r="O48" s="80"/>
      <c r="P48" s="80"/>
      <c r="Q48" s="80"/>
      <c r="R48" s="80"/>
      <c r="S48" s="80"/>
      <c r="T48" s="80"/>
      <c r="U48" s="80"/>
      <c r="V48" s="81"/>
      <c r="W48" s="85" t="s">
        <v>53</v>
      </c>
      <c r="X48" s="86"/>
      <c r="Y48" s="86"/>
      <c r="Z48" s="86"/>
      <c r="AA48" s="86"/>
      <c r="AB48" s="87"/>
    </row>
    <row r="49" spans="1:28">
      <c r="A49" s="23">
        <f>FieldWorksheet!A49</f>
        <v>48</v>
      </c>
      <c r="B49" s="23" t="str">
        <f>FieldWorksheet!B49</f>
        <v>Citra, FL</v>
      </c>
      <c r="C49" s="23">
        <f>FieldWorksheet!C49</f>
        <v>3</v>
      </c>
      <c r="D49" s="23">
        <f>FieldWorksheet!D49</f>
        <v>3</v>
      </c>
      <c r="E49" s="23">
        <f>Table1[[#This Row],[Field ID (Plot)]]</f>
        <v>48</v>
      </c>
      <c r="F49" s="23">
        <f>FieldWorksheet!F49</f>
        <v>6348</v>
      </c>
      <c r="G49" s="23" t="str">
        <f>CONCATENATE("c",FieldWorksheet!G49)</f>
        <v>c359</v>
      </c>
      <c r="H49" s="23" t="str">
        <f>CONCATENATE("c",FieldWorksheet!H49)</f>
        <v>c21539</v>
      </c>
      <c r="I49" s="24">
        <f>FieldWorksheet!I49</f>
        <v>40358</v>
      </c>
      <c r="J49" s="23" t="str">
        <f>CONCATENATE(FieldWorksheet!J49,":",FieldWorksheet!K49,FieldWorksheet!L49)</f>
        <v>2:14PM</v>
      </c>
      <c r="K49" s="23" t="str">
        <f>FieldWorksheet!M49</f>
        <v>H2SO4</v>
      </c>
      <c r="L49" s="23" t="str">
        <f>FieldWorksheet!N49</f>
        <v>YES</v>
      </c>
      <c r="M49" s="23" t="str">
        <f>FieldWorksheet!O49</f>
        <v>NOx-N</v>
      </c>
      <c r="N49" s="23">
        <f>FieldWorksheet!P49</f>
        <v>2200</v>
      </c>
      <c r="O49" s="80"/>
      <c r="P49" s="80"/>
      <c r="Q49" s="80"/>
      <c r="R49" s="80"/>
      <c r="S49" s="80"/>
      <c r="T49" s="80"/>
      <c r="U49" s="80"/>
      <c r="V49" s="81"/>
      <c r="W49" s="85" t="s">
        <v>54</v>
      </c>
      <c r="X49" s="86"/>
      <c r="Y49" s="86"/>
      <c r="Z49" s="86"/>
      <c r="AA49" s="86"/>
      <c r="AB49" s="87"/>
    </row>
    <row r="50" spans="1:28">
      <c r="A50" s="15">
        <f>FieldWorksheet!A50</f>
        <v>49</v>
      </c>
      <c r="B50" s="15" t="str">
        <f>FieldWorksheet!B50</f>
        <v>Citra, FL</v>
      </c>
      <c r="C50" s="15">
        <f>FieldWorksheet!C50</f>
        <v>3</v>
      </c>
      <c r="D50" s="15">
        <f>FieldWorksheet!D50</f>
        <v>4</v>
      </c>
      <c r="E50" s="15">
        <f>Table1[[#This Row],[Field ID (Plot)]]</f>
        <v>49</v>
      </c>
      <c r="F50" s="15">
        <f>FieldWorksheet!F50</f>
        <v>6349</v>
      </c>
      <c r="G50" s="15" t="str">
        <f>CONCATENATE("c",FieldWorksheet!G50)</f>
        <v>c359</v>
      </c>
      <c r="H50" s="15" t="str">
        <f>CONCATENATE("c",FieldWorksheet!H50)</f>
        <v>c21540</v>
      </c>
      <c r="I50" s="17">
        <f>FieldWorksheet!I50</f>
        <v>40358</v>
      </c>
      <c r="J50" s="15" t="str">
        <f>CONCATENATE(FieldWorksheet!J50,":",FieldWorksheet!K50,FieldWorksheet!L50)</f>
        <v>2:25PM</v>
      </c>
      <c r="K50" s="15" t="str">
        <f>FieldWorksheet!M50</f>
        <v>H2SO4</v>
      </c>
      <c r="L50" s="15" t="str">
        <f>FieldWorksheet!N50</f>
        <v>YES</v>
      </c>
      <c r="M50" s="15" t="str">
        <f>FieldWorksheet!O50</f>
        <v>NOx-N</v>
      </c>
      <c r="N50" s="30">
        <f>FieldWorksheet!P50</f>
        <v>600</v>
      </c>
      <c r="O50" s="80"/>
      <c r="P50" s="80"/>
      <c r="Q50" s="80"/>
      <c r="R50" s="80"/>
      <c r="S50" s="80"/>
      <c r="T50" s="80"/>
      <c r="U50" s="80"/>
      <c r="V50" s="81"/>
      <c r="W50" s="62" t="s">
        <v>56</v>
      </c>
      <c r="X50" s="91"/>
      <c r="Y50" s="91"/>
      <c r="Z50" s="91"/>
      <c r="AA50" s="91"/>
      <c r="AB50" s="63"/>
    </row>
    <row r="51" spans="1:28">
      <c r="A51" s="23">
        <f>FieldWorksheet!A51</f>
        <v>50</v>
      </c>
      <c r="B51" s="23" t="str">
        <f>FieldWorksheet!B51</f>
        <v>Citra, FL</v>
      </c>
      <c r="C51" s="23">
        <f>FieldWorksheet!C51</f>
        <v>3</v>
      </c>
      <c r="D51" s="23">
        <f>FieldWorksheet!D51</f>
        <v>4</v>
      </c>
      <c r="E51" s="23">
        <f>Table1[[#This Row],[Field ID (Plot)]]</f>
        <v>50</v>
      </c>
      <c r="F51" s="23">
        <f>FieldWorksheet!F51</f>
        <v>6350</v>
      </c>
      <c r="G51" s="23" t="str">
        <f>CONCATENATE("c",FieldWorksheet!G51)</f>
        <v>c359</v>
      </c>
      <c r="H51" s="23" t="str">
        <f>CONCATENATE("c",FieldWorksheet!H51)</f>
        <v>c21541</v>
      </c>
      <c r="I51" s="24">
        <f>FieldWorksheet!I51</f>
        <v>40358</v>
      </c>
      <c r="J51" s="23" t="str">
        <f>CONCATENATE(FieldWorksheet!J51,":",FieldWorksheet!K51,FieldWorksheet!L51)</f>
        <v>2:27PM</v>
      </c>
      <c r="K51" s="23" t="str">
        <f>FieldWorksheet!M51</f>
        <v>H2SO4</v>
      </c>
      <c r="L51" s="23" t="str">
        <f>FieldWorksheet!N51</f>
        <v>YES</v>
      </c>
      <c r="M51" s="23" t="str">
        <f>FieldWorksheet!O51</f>
        <v>NOx-N</v>
      </c>
      <c r="N51" s="23">
        <f>FieldWorksheet!P51</f>
        <v>2450</v>
      </c>
      <c r="O51" s="80"/>
      <c r="P51" s="80"/>
      <c r="Q51" s="80"/>
      <c r="R51" s="80"/>
      <c r="S51" s="80"/>
      <c r="T51" s="80"/>
      <c r="U51" s="80"/>
      <c r="V51" s="81"/>
      <c r="W51" s="66" t="s">
        <v>57</v>
      </c>
      <c r="X51" s="67"/>
      <c r="Y51" s="67"/>
      <c r="Z51" s="67"/>
      <c r="AA51" s="67"/>
      <c r="AB51" s="68"/>
    </row>
    <row r="52" spans="1:28">
      <c r="A52" s="15">
        <f>FieldWorksheet!A52</f>
        <v>51</v>
      </c>
      <c r="B52" s="15" t="str">
        <f>FieldWorksheet!B52</f>
        <v>Citra, FL</v>
      </c>
      <c r="C52" s="15">
        <f>FieldWorksheet!C52</f>
        <v>3</v>
      </c>
      <c r="D52" s="15">
        <f>FieldWorksheet!D52</f>
        <v>4</v>
      </c>
      <c r="E52" s="15">
        <f>Table1[[#This Row],[Field ID (Plot)]]</f>
        <v>51</v>
      </c>
      <c r="F52" s="15">
        <f>FieldWorksheet!F52</f>
        <v>6351</v>
      </c>
      <c r="G52" s="15" t="str">
        <f>CONCATENATE("c",FieldWorksheet!G52)</f>
        <v>c359</v>
      </c>
      <c r="H52" s="15" t="str">
        <f>CONCATENATE("c",FieldWorksheet!H52)</f>
        <v>c21542</v>
      </c>
      <c r="I52" s="17">
        <f>FieldWorksheet!I52</f>
        <v>40358</v>
      </c>
      <c r="J52" s="15" t="str">
        <f>CONCATENATE(FieldWorksheet!J52,":",FieldWorksheet!K52,FieldWorksheet!L52)</f>
        <v>2:29PM</v>
      </c>
      <c r="K52" s="15" t="str">
        <f>FieldWorksheet!M52</f>
        <v>H2SO4</v>
      </c>
      <c r="L52" s="15" t="str">
        <f>FieldWorksheet!N52</f>
        <v>YES</v>
      </c>
      <c r="M52" s="15" t="str">
        <f>FieldWorksheet!O52</f>
        <v>NOx-N</v>
      </c>
      <c r="N52" s="30">
        <f>FieldWorksheet!P52</f>
        <v>2150</v>
      </c>
      <c r="O52" s="80"/>
      <c r="P52" s="80"/>
      <c r="Q52" s="80"/>
      <c r="R52" s="80"/>
      <c r="S52" s="80"/>
      <c r="T52" s="80"/>
      <c r="U52" s="80"/>
      <c r="V52" s="81"/>
      <c r="W52" s="66" t="s">
        <v>58</v>
      </c>
      <c r="X52" s="67"/>
      <c r="Y52" s="67"/>
      <c r="Z52" s="67"/>
      <c r="AA52" s="67"/>
      <c r="AB52" s="68"/>
    </row>
    <row r="53" spans="1:28">
      <c r="A53" s="23">
        <f>FieldWorksheet!A53</f>
        <v>52</v>
      </c>
      <c r="B53" s="23" t="str">
        <f>FieldWorksheet!B53</f>
        <v>Citra, FL</v>
      </c>
      <c r="C53" s="23">
        <f>FieldWorksheet!C53</f>
        <v>3</v>
      </c>
      <c r="D53" s="23">
        <f>FieldWorksheet!D53</f>
        <v>4</v>
      </c>
      <c r="E53" s="23">
        <f>Table1[[#This Row],[Field ID (Plot)]]</f>
        <v>52</v>
      </c>
      <c r="F53" s="23">
        <f>FieldWorksheet!F53</f>
        <v>6352</v>
      </c>
      <c r="G53" s="23" t="str">
        <f>CONCATENATE("c",FieldWorksheet!G53)</f>
        <v>c359</v>
      </c>
      <c r="H53" s="23" t="str">
        <f>CONCATENATE("c",FieldWorksheet!H53)</f>
        <v>c21543</v>
      </c>
      <c r="I53" s="24">
        <f>FieldWorksheet!I53</f>
        <v>40358</v>
      </c>
      <c r="J53" s="23" t="str">
        <f>CONCATENATE(FieldWorksheet!J53,":",FieldWorksheet!K53,FieldWorksheet!L53)</f>
        <v>2:32PM</v>
      </c>
      <c r="K53" s="23" t="str">
        <f>FieldWorksheet!M53</f>
        <v>H2SO4</v>
      </c>
      <c r="L53" s="23" t="str">
        <f>FieldWorksheet!N53</f>
        <v>YES</v>
      </c>
      <c r="M53" s="23" t="str">
        <f>FieldWorksheet!O53</f>
        <v>NOx-N</v>
      </c>
      <c r="N53" s="23">
        <f>FieldWorksheet!P53</f>
        <v>1150</v>
      </c>
      <c r="O53" s="80"/>
      <c r="P53" s="80"/>
      <c r="Q53" s="80"/>
      <c r="R53" s="80"/>
      <c r="S53" s="80"/>
      <c r="T53" s="80"/>
      <c r="U53" s="80"/>
      <c r="V53" s="81"/>
      <c r="W53" s="88" t="s">
        <v>59</v>
      </c>
      <c r="X53" s="89"/>
      <c r="Y53" s="89"/>
      <c r="Z53" s="89"/>
      <c r="AA53" s="89"/>
      <c r="AB53" s="90"/>
    </row>
  </sheetData>
  <sheetProtection password="E381" sheet="1" objects="1" scenarios="1"/>
  <mergeCells count="34">
    <mergeCell ref="Q25:R25"/>
    <mergeCell ref="O25:P25"/>
    <mergeCell ref="Q26:R30"/>
    <mergeCell ref="S25:T25"/>
    <mergeCell ref="U25:V25"/>
    <mergeCell ref="S26:T30"/>
    <mergeCell ref="U26:V30"/>
    <mergeCell ref="W25:AB25"/>
    <mergeCell ref="W26:X26"/>
    <mergeCell ref="Y26:Z26"/>
    <mergeCell ref="AA26:AB26"/>
    <mergeCell ref="W27:W28"/>
    <mergeCell ref="W52:AB52"/>
    <mergeCell ref="W29:W30"/>
    <mergeCell ref="X27:X28"/>
    <mergeCell ref="X29:X30"/>
    <mergeCell ref="Y27:Z30"/>
    <mergeCell ref="AA27:AB30"/>
    <mergeCell ref="W53:AB53"/>
    <mergeCell ref="O31:AB33"/>
    <mergeCell ref="O34:AB39"/>
    <mergeCell ref="O40:V53"/>
    <mergeCell ref="W40:AB40"/>
    <mergeCell ref="W41:AB41"/>
    <mergeCell ref="W42:AB42"/>
    <mergeCell ref="W44:AB44"/>
    <mergeCell ref="W45:AB45"/>
    <mergeCell ref="W46:AB46"/>
    <mergeCell ref="W47:AB47"/>
    <mergeCell ref="W48:AB48"/>
    <mergeCell ref="W49:AB49"/>
    <mergeCell ref="W43:AB43"/>
    <mergeCell ref="W50:AB50"/>
    <mergeCell ref="W51:AB51"/>
  </mergeCells>
  <dataValidations disablePrompts="1" count="5">
    <dataValidation type="whole" errorStyle="warning" allowBlank="1" errorTitle="Final Volume" error="Verify that the correct Final Volume is recorded correctly." sqref="N2:N53 AB2:AB13">
      <formula1>0</formula1>
      <formula2>25000</formula2>
    </dataValidation>
    <dataValidation type="decimal" allowBlank="1" showDropDown="1" errorTitle="pH Test Inaccurate" error="Verify pH Test on Field Data Copy from the field." sqref="Q26:R30">
      <formula1>1</formula1>
      <formula2>1.99</formula2>
    </dataValidation>
    <dataValidation type="whole" errorTitle="Wrong Plot Numbers" error="Verify from Field Copy and reenter." sqref="P26:P30">
      <formula1>1</formula1>
      <formula2>64</formula2>
    </dataValidation>
    <dataValidation type="decimal" errorTitle="Verify Again" error="Check with Mark Kann and Fawn to verify Rainfall.  Recheck the field copy." sqref="S26:V30">
      <formula1>0</formula1>
      <formula2>3</formula2>
    </dataValidation>
    <dataValidation type="textLength" operator="equal" sqref="K2:M53 Y2:AA24">
      <formula1>3</formula1>
    </dataValidation>
  </dataValidations>
  <printOptions horizontalCentered="1" verticalCentered="1"/>
  <pageMargins left="0.25" right="0.25" top="0.75" bottom="0.75" header="0.3" footer="0.3"/>
  <pageSetup orientation="portrait" r:id="rId1"/>
  <headerFooter>
    <oddHeader xml:space="preserve">&amp;L&amp;"-,Bold"&amp;14DEP Field Data Sheet&amp;C&amp;"-,Bold"&amp;10Collection Team:
Basil Wetherington, Ronald Castillo&amp;R&amp;"-,Bold"Project 3
</oddHeader>
    <oddFooter>&amp;LPrepared by Basil Wetherington&amp;C6/29/10&amp;R
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R59"/>
  <sheetViews>
    <sheetView workbookViewId="0">
      <selection activeCell="I21" sqref="I21"/>
    </sheetView>
  </sheetViews>
  <sheetFormatPr defaultRowHeight="12.75"/>
  <cols>
    <col min="1" max="1" width="5.28515625" style="1" customWidth="1"/>
    <col min="2" max="2" width="7.28515625" style="1" bestFit="1" customWidth="1"/>
    <col min="3" max="3" width="6.7109375" style="1" bestFit="1" customWidth="1"/>
    <col min="4" max="4" width="6.7109375" style="1" customWidth="1"/>
    <col min="5" max="5" width="6.7109375" style="1" bestFit="1" customWidth="1"/>
    <col min="6" max="6" width="7.7109375" style="1" customWidth="1"/>
    <col min="7" max="8" width="11.7109375" style="1" customWidth="1"/>
    <col min="9" max="9" width="23" style="1" customWidth="1"/>
    <col min="10" max="10" width="5.28515625" style="1" customWidth="1"/>
    <col min="11" max="11" width="7.28515625" style="1" bestFit="1" customWidth="1"/>
    <col min="12" max="14" width="6.7109375" style="1" customWidth="1"/>
    <col min="15" max="15" width="7.5703125" style="1" customWidth="1"/>
    <col min="16" max="17" width="11.7109375" style="1" customWidth="1"/>
    <col min="18" max="18" width="23.7109375" style="1" customWidth="1"/>
    <col min="19" max="16384" width="9.140625" style="1"/>
  </cols>
  <sheetData>
    <row r="1" spans="1:18" ht="25.5">
      <c r="A1" s="34" t="s">
        <v>10</v>
      </c>
      <c r="B1" s="34" t="s">
        <v>71</v>
      </c>
      <c r="C1" s="35" t="s">
        <v>72</v>
      </c>
      <c r="D1" s="35" t="s">
        <v>3</v>
      </c>
      <c r="E1" s="35" t="s">
        <v>4</v>
      </c>
      <c r="F1" s="35" t="s">
        <v>5</v>
      </c>
      <c r="G1" s="34" t="s">
        <v>63</v>
      </c>
      <c r="H1" s="34" t="s">
        <v>70</v>
      </c>
      <c r="I1" s="34" t="s">
        <v>69</v>
      </c>
      <c r="J1" s="34" t="s">
        <v>10</v>
      </c>
      <c r="K1" s="34" t="s">
        <v>71</v>
      </c>
      <c r="L1" s="35" t="s">
        <v>72</v>
      </c>
      <c r="M1" s="35" t="s">
        <v>3</v>
      </c>
      <c r="N1" s="35" t="s">
        <v>4</v>
      </c>
      <c r="O1" s="35" t="s">
        <v>5</v>
      </c>
      <c r="P1" s="34" t="s">
        <v>63</v>
      </c>
      <c r="Q1" s="34" t="s">
        <v>70</v>
      </c>
      <c r="R1" s="34" t="s">
        <v>69</v>
      </c>
    </row>
    <row r="2" spans="1:18">
      <c r="A2" s="15">
        <v>1</v>
      </c>
      <c r="B2" s="15" t="s">
        <v>28</v>
      </c>
      <c r="C2" s="15">
        <v>3</v>
      </c>
      <c r="D2" s="16">
        <f>Table1[[#This Row],[Sample ID]]</f>
        <v>6301</v>
      </c>
      <c r="E2" s="16" t="str">
        <f>ElectronicCopy!G2</f>
        <v>c359</v>
      </c>
      <c r="F2" s="16" t="str">
        <f>ElectronicCopy!H2</f>
        <v>c21492</v>
      </c>
      <c r="G2" s="17">
        <f>Table1[[#This Row],[Sample Date]]</f>
        <v>40358</v>
      </c>
      <c r="H2" s="16" t="str">
        <f>ElectronicCopy!J2</f>
        <v>9:55AM</v>
      </c>
      <c r="I2" s="15"/>
      <c r="J2" s="15">
        <f>A54+1</f>
        <v>54</v>
      </c>
      <c r="K2" s="15" t="s">
        <v>28</v>
      </c>
      <c r="L2" s="15">
        <f>Table3[[#This Row],[Project Code]]</f>
        <v>3</v>
      </c>
      <c r="M2" s="16">
        <f>FieldWorksheet!F55</f>
        <v>6354</v>
      </c>
      <c r="N2" s="16" t="str">
        <f>ElectronicCopy!U3</f>
        <v>c359</v>
      </c>
      <c r="O2" s="16" t="str">
        <f>ElectronicCopy!V3</f>
        <v>c21545</v>
      </c>
      <c r="P2" s="17">
        <f>FieldWorksheet!I55</f>
        <v>40358</v>
      </c>
      <c r="Q2" s="16" t="str">
        <f>ElectronicCopy!X3</f>
        <v>2:36PM</v>
      </c>
      <c r="R2" s="15"/>
    </row>
    <row r="3" spans="1:18">
      <c r="A3" s="15">
        <v>2</v>
      </c>
      <c r="B3" s="15" t="s">
        <v>28</v>
      </c>
      <c r="C3" s="15">
        <f>C2</f>
        <v>3</v>
      </c>
      <c r="D3" s="16">
        <f>Table1[[#This Row],[Sample ID]]</f>
        <v>6302</v>
      </c>
      <c r="E3" s="16" t="str">
        <f>ElectronicCopy!G3</f>
        <v>c359</v>
      </c>
      <c r="F3" s="16" t="str">
        <f>ElectronicCopy!H3</f>
        <v>c21493</v>
      </c>
      <c r="G3" s="17">
        <f>Table1[[#This Row],[Sample Date]]</f>
        <v>40358</v>
      </c>
      <c r="H3" s="16" t="str">
        <f>ElectronicCopy!J3</f>
        <v>10:08AM</v>
      </c>
      <c r="I3" s="15"/>
      <c r="J3" s="15">
        <v>55</v>
      </c>
      <c r="K3" s="15" t="s">
        <v>28</v>
      </c>
      <c r="L3" s="15">
        <f>Table3[[#This Row],[Project Code]]</f>
        <v>3</v>
      </c>
      <c r="M3" s="16">
        <f>FieldWorksheet!F56</f>
        <v>6355</v>
      </c>
      <c r="N3" s="16" t="str">
        <f>ElectronicCopy!U4</f>
        <v>c359</v>
      </c>
      <c r="O3" s="16" t="str">
        <f>ElectronicCopy!V4</f>
        <v>c21546</v>
      </c>
      <c r="P3" s="17">
        <f>FieldWorksheet!I56</f>
        <v>40358</v>
      </c>
      <c r="Q3" s="16" t="str">
        <f>ElectronicCopy!X4</f>
        <v>2:39PM</v>
      </c>
      <c r="R3" s="15"/>
    </row>
    <row r="4" spans="1:18">
      <c r="A4" s="15">
        <v>3</v>
      </c>
      <c r="B4" s="15" t="s">
        <v>28</v>
      </c>
      <c r="C4" s="15">
        <f t="shared" ref="C4:C54" si="0">C3</f>
        <v>3</v>
      </c>
      <c r="D4" s="16">
        <f>Table1[[#This Row],[Sample ID]]</f>
        <v>6303</v>
      </c>
      <c r="E4" s="16" t="str">
        <f>ElectronicCopy!G4</f>
        <v>c359</v>
      </c>
      <c r="F4" s="16" t="str">
        <f>ElectronicCopy!H4</f>
        <v>c21494</v>
      </c>
      <c r="G4" s="17">
        <f>Table1[[#This Row],[Sample Date]]</f>
        <v>40358</v>
      </c>
      <c r="H4" s="16" t="str">
        <f>ElectronicCopy!J4</f>
        <v>10:12AM</v>
      </c>
      <c r="I4" s="15"/>
      <c r="J4" s="15">
        <v>56</v>
      </c>
      <c r="K4" s="15" t="s">
        <v>28</v>
      </c>
      <c r="L4" s="15">
        <f>Table3[[#This Row],[Project Code]]</f>
        <v>3</v>
      </c>
      <c r="M4" s="16">
        <f>FieldWorksheet!F57</f>
        <v>6356</v>
      </c>
      <c r="N4" s="16" t="str">
        <f>ElectronicCopy!U5</f>
        <v>c359</v>
      </c>
      <c r="O4" s="16" t="str">
        <f>ElectronicCopy!V5</f>
        <v>c21547</v>
      </c>
      <c r="P4" s="17">
        <f>FieldWorksheet!I57</f>
        <v>40358</v>
      </c>
      <c r="Q4" s="16" t="str">
        <f>ElectronicCopy!X5</f>
        <v>2:42PM</v>
      </c>
      <c r="R4" s="15"/>
    </row>
    <row r="5" spans="1:18">
      <c r="A5" s="15">
        <v>4</v>
      </c>
      <c r="B5" s="15" t="s">
        <v>28</v>
      </c>
      <c r="C5" s="15">
        <f t="shared" si="0"/>
        <v>3</v>
      </c>
      <c r="D5" s="16">
        <f>Table1[[#This Row],[Sample ID]]</f>
        <v>6304</v>
      </c>
      <c r="E5" s="16" t="str">
        <f>ElectronicCopy!G5</f>
        <v>c359</v>
      </c>
      <c r="F5" s="16" t="str">
        <f>ElectronicCopy!H5</f>
        <v>c21495</v>
      </c>
      <c r="G5" s="17">
        <f>Table1[[#This Row],[Sample Date]]</f>
        <v>40358</v>
      </c>
      <c r="H5" s="16" t="str">
        <f>ElectronicCopy!J5</f>
        <v>10:15AM</v>
      </c>
      <c r="I5" s="15"/>
      <c r="J5" s="15">
        <v>57</v>
      </c>
      <c r="K5" s="15" t="s">
        <v>28</v>
      </c>
      <c r="L5" s="15">
        <f>Table3[[#This Row],[Project Code]]</f>
        <v>3</v>
      </c>
      <c r="M5" s="16">
        <f>FieldWorksheet!F58</f>
        <v>6357</v>
      </c>
      <c r="N5" s="16" t="str">
        <f>ElectronicCopy!U6</f>
        <v>c359</v>
      </c>
      <c r="O5" s="16" t="str">
        <f>ElectronicCopy!V6</f>
        <v>c21548</v>
      </c>
      <c r="P5" s="17">
        <f>FieldWorksheet!I58</f>
        <v>40358</v>
      </c>
      <c r="Q5" s="16" t="str">
        <f>ElectronicCopy!X6</f>
        <v>2:44PM</v>
      </c>
      <c r="R5" s="15"/>
    </row>
    <row r="6" spans="1:18">
      <c r="A6" s="15">
        <v>5</v>
      </c>
      <c r="B6" s="15" t="s">
        <v>28</v>
      </c>
      <c r="C6" s="15">
        <f t="shared" si="0"/>
        <v>3</v>
      </c>
      <c r="D6" s="16">
        <f>Table1[[#This Row],[Sample ID]]</f>
        <v>6305</v>
      </c>
      <c r="E6" s="16" t="str">
        <f>ElectronicCopy!G6</f>
        <v>c359</v>
      </c>
      <c r="F6" s="16" t="str">
        <f>ElectronicCopy!H6</f>
        <v>c21496</v>
      </c>
      <c r="G6" s="17">
        <f>Table1[[#This Row],[Sample Date]]</f>
        <v>40358</v>
      </c>
      <c r="H6" s="16" t="str">
        <f>ElectronicCopy!J6</f>
        <v>10:19AM</v>
      </c>
      <c r="I6" s="15"/>
      <c r="J6" s="15">
        <v>58</v>
      </c>
      <c r="K6" s="15" t="s">
        <v>28</v>
      </c>
      <c r="L6" s="15">
        <f>Table3[[#This Row],[Project Code]]</f>
        <v>3</v>
      </c>
      <c r="M6" s="16">
        <f>FieldWorksheet!F59</f>
        <v>6358</v>
      </c>
      <c r="N6" s="16" t="str">
        <f>ElectronicCopy!U7</f>
        <v>c359</v>
      </c>
      <c r="O6" s="16" t="str">
        <f>ElectronicCopy!V7</f>
        <v>c21549</v>
      </c>
      <c r="P6" s="17">
        <f>FieldWorksheet!I59</f>
        <v>40358</v>
      </c>
      <c r="Q6" s="16" t="str">
        <f>ElectronicCopy!X7</f>
        <v>2:46PM</v>
      </c>
      <c r="R6" s="15"/>
    </row>
    <row r="7" spans="1:18">
      <c r="A7" s="15">
        <v>6</v>
      </c>
      <c r="B7" s="15" t="s">
        <v>28</v>
      </c>
      <c r="C7" s="15">
        <f t="shared" si="0"/>
        <v>3</v>
      </c>
      <c r="D7" s="16">
        <f>Table1[[#This Row],[Sample ID]]</f>
        <v>6306</v>
      </c>
      <c r="E7" s="16" t="str">
        <f>ElectronicCopy!G7</f>
        <v>c359</v>
      </c>
      <c r="F7" s="16" t="str">
        <f>ElectronicCopy!H7</f>
        <v>c21497</v>
      </c>
      <c r="G7" s="17">
        <f>Table1[[#This Row],[Sample Date]]</f>
        <v>40358</v>
      </c>
      <c r="H7" s="16" t="str">
        <f>ElectronicCopy!J7</f>
        <v>10:24AM</v>
      </c>
      <c r="I7" s="15"/>
      <c r="J7" s="15">
        <v>59</v>
      </c>
      <c r="K7" s="15" t="s">
        <v>28</v>
      </c>
      <c r="L7" s="15">
        <f>Table3[[#This Row],[Project Code]]</f>
        <v>3</v>
      </c>
      <c r="M7" s="16">
        <f>FieldWorksheet!F60</f>
        <v>6359</v>
      </c>
      <c r="N7" s="16" t="str">
        <f>ElectronicCopy!U8</f>
        <v>c359</v>
      </c>
      <c r="O7" s="16" t="str">
        <f>ElectronicCopy!V8</f>
        <v>c21550</v>
      </c>
      <c r="P7" s="17">
        <f>FieldWorksheet!I60</f>
        <v>40358</v>
      </c>
      <c r="Q7" s="16" t="str">
        <f>ElectronicCopy!X8</f>
        <v>2:53PM</v>
      </c>
      <c r="R7" s="15"/>
    </row>
    <row r="8" spans="1:18">
      <c r="A8" s="15">
        <v>7</v>
      </c>
      <c r="B8" s="15" t="s">
        <v>28</v>
      </c>
      <c r="C8" s="15">
        <f t="shared" si="0"/>
        <v>3</v>
      </c>
      <c r="D8" s="16">
        <f>Table1[[#This Row],[Sample ID]]</f>
        <v>6307</v>
      </c>
      <c r="E8" s="16" t="str">
        <f>ElectronicCopy!G8</f>
        <v>c359</v>
      </c>
      <c r="F8" s="16" t="str">
        <f>ElectronicCopy!H8</f>
        <v>c21498</v>
      </c>
      <c r="G8" s="17">
        <f>Table1[[#This Row],[Sample Date]]</f>
        <v>40358</v>
      </c>
      <c r="H8" s="16" t="str">
        <f>ElectronicCopy!J8</f>
        <v>10:34AM</v>
      </c>
      <c r="I8" s="15"/>
      <c r="J8" s="15">
        <v>60</v>
      </c>
      <c r="K8" s="15" t="s">
        <v>28</v>
      </c>
      <c r="L8" s="15">
        <f>Table3[[#This Row],[Project Code]]</f>
        <v>3</v>
      </c>
      <c r="M8" s="16">
        <f>FieldWorksheet!F61</f>
        <v>6360</v>
      </c>
      <c r="N8" s="16" t="str">
        <f>ElectronicCopy!U9</f>
        <v>c359</v>
      </c>
      <c r="O8" s="16" t="str">
        <f>ElectronicCopy!V9</f>
        <v>c21551</v>
      </c>
      <c r="P8" s="17">
        <f>FieldWorksheet!I61</f>
        <v>40358</v>
      </c>
      <c r="Q8" s="16" t="str">
        <f>ElectronicCopy!X9</f>
        <v>2:53PM</v>
      </c>
      <c r="R8" s="15"/>
    </row>
    <row r="9" spans="1:18">
      <c r="A9" s="15">
        <v>8</v>
      </c>
      <c r="B9" s="15" t="s">
        <v>28</v>
      </c>
      <c r="C9" s="15">
        <f t="shared" si="0"/>
        <v>3</v>
      </c>
      <c r="D9" s="16">
        <f>Table1[[#This Row],[Sample ID]]</f>
        <v>6308</v>
      </c>
      <c r="E9" s="16" t="str">
        <f>ElectronicCopy!G9</f>
        <v>c359</v>
      </c>
      <c r="F9" s="16" t="str">
        <f>ElectronicCopy!H9</f>
        <v>c21499</v>
      </c>
      <c r="G9" s="17">
        <f>Table1[[#This Row],[Sample Date]]</f>
        <v>40358</v>
      </c>
      <c r="H9" s="16" t="str">
        <f>ElectronicCopy!J9</f>
        <v>10:34AM</v>
      </c>
      <c r="I9" s="15"/>
      <c r="J9" s="15">
        <v>61</v>
      </c>
      <c r="K9" s="15" t="s">
        <v>28</v>
      </c>
      <c r="L9" s="15">
        <f>Table3[[#This Row],[Project Code]]</f>
        <v>3</v>
      </c>
      <c r="M9" s="16">
        <f>FieldWorksheet!F62</f>
        <v>6361</v>
      </c>
      <c r="N9" s="16" t="str">
        <f>ElectronicCopy!U10</f>
        <v>c359</v>
      </c>
      <c r="O9" s="16" t="str">
        <f>ElectronicCopy!V10</f>
        <v>c21552</v>
      </c>
      <c r="P9" s="17">
        <f>FieldWorksheet!I62</f>
        <v>40358</v>
      </c>
      <c r="Q9" s="16" t="str">
        <f>ElectronicCopy!X10</f>
        <v>2:56PM</v>
      </c>
      <c r="R9" s="15"/>
    </row>
    <row r="10" spans="1:18">
      <c r="A10" s="15">
        <v>9</v>
      </c>
      <c r="B10" s="15" t="s">
        <v>28</v>
      </c>
      <c r="C10" s="15">
        <f t="shared" si="0"/>
        <v>3</v>
      </c>
      <c r="D10" s="16">
        <f>Table1[[#This Row],[Sample ID]]</f>
        <v>6309</v>
      </c>
      <c r="E10" s="16" t="str">
        <f>ElectronicCopy!G10</f>
        <v>c359</v>
      </c>
      <c r="F10" s="16" t="str">
        <f>ElectronicCopy!H10</f>
        <v>c21500</v>
      </c>
      <c r="G10" s="17">
        <f>Table1[[#This Row],[Sample Date]]</f>
        <v>40358</v>
      </c>
      <c r="H10" s="16" t="str">
        <f>ElectronicCopy!J10</f>
        <v>10:39AM</v>
      </c>
      <c r="I10" s="15"/>
      <c r="J10" s="15">
        <v>62</v>
      </c>
      <c r="K10" s="15" t="s">
        <v>28</v>
      </c>
      <c r="L10" s="15">
        <f>Table3[[#This Row],[Project Code]]</f>
        <v>3</v>
      </c>
      <c r="M10" s="16">
        <f>FieldWorksheet!F63</f>
        <v>6362</v>
      </c>
      <c r="N10" s="16" t="str">
        <f>ElectronicCopy!U11</f>
        <v>c359</v>
      </c>
      <c r="O10" s="16" t="str">
        <f>ElectronicCopy!V11</f>
        <v>c21553</v>
      </c>
      <c r="P10" s="17">
        <f>FieldWorksheet!I63</f>
        <v>40358</v>
      </c>
      <c r="Q10" s="16" t="str">
        <f>ElectronicCopy!X11</f>
        <v>2:58PM</v>
      </c>
      <c r="R10" s="15"/>
    </row>
    <row r="11" spans="1:18">
      <c r="A11" s="15">
        <v>10</v>
      </c>
      <c r="B11" s="15" t="s">
        <v>28</v>
      </c>
      <c r="C11" s="15">
        <f t="shared" si="0"/>
        <v>3</v>
      </c>
      <c r="D11" s="16">
        <f>Table1[[#This Row],[Sample ID]]</f>
        <v>6310</v>
      </c>
      <c r="E11" s="16" t="str">
        <f>ElectronicCopy!G11</f>
        <v>c359</v>
      </c>
      <c r="F11" s="16" t="str">
        <f>ElectronicCopy!H11</f>
        <v>c21501</v>
      </c>
      <c r="G11" s="17">
        <f>Table1[[#This Row],[Sample Date]]</f>
        <v>40358</v>
      </c>
      <c r="H11" s="16" t="str">
        <f>ElectronicCopy!J11</f>
        <v>10:41AM</v>
      </c>
      <c r="I11" s="15"/>
      <c r="J11" s="15">
        <v>63</v>
      </c>
      <c r="K11" s="15" t="s">
        <v>28</v>
      </c>
      <c r="L11" s="15">
        <f>Table3[[#This Row],[Project Code]]</f>
        <v>3</v>
      </c>
      <c r="M11" s="16">
        <f>FieldWorksheet!F64</f>
        <v>6363</v>
      </c>
      <c r="N11" s="16" t="str">
        <f>ElectronicCopy!U12</f>
        <v>c359</v>
      </c>
      <c r="O11" s="16" t="str">
        <f>ElectronicCopy!V12</f>
        <v>c21554</v>
      </c>
      <c r="P11" s="17">
        <f>FieldWorksheet!I64</f>
        <v>40358</v>
      </c>
      <c r="Q11" s="16" t="str">
        <f>ElectronicCopy!X12</f>
        <v>2:59PM</v>
      </c>
      <c r="R11" s="15"/>
    </row>
    <row r="12" spans="1:18">
      <c r="A12" s="15">
        <v>11</v>
      </c>
      <c r="B12" s="15" t="s">
        <v>28</v>
      </c>
      <c r="C12" s="15">
        <f t="shared" si="0"/>
        <v>3</v>
      </c>
      <c r="D12" s="16">
        <f>Table1[[#This Row],[Sample ID]]</f>
        <v>6311</v>
      </c>
      <c r="E12" s="16" t="str">
        <f>ElectronicCopy!G12</f>
        <v>c359</v>
      </c>
      <c r="F12" s="16" t="str">
        <f>ElectronicCopy!H12</f>
        <v>c21502</v>
      </c>
      <c r="G12" s="17">
        <f>Table1[[#This Row],[Sample Date]]</f>
        <v>40358</v>
      </c>
      <c r="H12" s="16" t="str">
        <f>ElectronicCopy!J12</f>
        <v>10:46AM</v>
      </c>
      <c r="I12" s="15"/>
      <c r="J12" s="15">
        <v>64</v>
      </c>
      <c r="K12" s="15" t="s">
        <v>28</v>
      </c>
      <c r="L12" s="15">
        <f>Table3[[#This Row],[Project Code]]</f>
        <v>3</v>
      </c>
      <c r="M12" s="16">
        <f>FieldWorksheet!F65</f>
        <v>6364</v>
      </c>
      <c r="N12" s="16" t="str">
        <f>ElectronicCopy!U13</f>
        <v>c359</v>
      </c>
      <c r="O12" s="16" t="str">
        <f>ElectronicCopy!V13</f>
        <v>c21555</v>
      </c>
      <c r="P12" s="17">
        <f>FieldWorksheet!I65</f>
        <v>40358</v>
      </c>
      <c r="Q12" s="16" t="str">
        <f>ElectronicCopy!X13</f>
        <v>2:59PM</v>
      </c>
      <c r="R12" s="15"/>
    </row>
    <row r="13" spans="1:18">
      <c r="A13" s="15">
        <v>12</v>
      </c>
      <c r="B13" s="15" t="s">
        <v>28</v>
      </c>
      <c r="C13" s="15">
        <f t="shared" si="0"/>
        <v>3</v>
      </c>
      <c r="D13" s="16">
        <f>Table1[[#This Row],[Sample ID]]</f>
        <v>6312</v>
      </c>
      <c r="E13" s="16" t="str">
        <f>ElectronicCopy!G13</f>
        <v>c359</v>
      </c>
      <c r="F13" s="16" t="str">
        <f>ElectronicCopy!H13</f>
        <v>c21503</v>
      </c>
      <c r="G13" s="17">
        <f>Table1[[#This Row],[Sample Date]]</f>
        <v>40358</v>
      </c>
      <c r="H13" s="16" t="str">
        <f>ElectronicCopy!J13</f>
        <v>10:48AM</v>
      </c>
      <c r="I13" s="15"/>
      <c r="J13" s="15">
        <v>65</v>
      </c>
      <c r="K13" s="15" t="s">
        <v>28</v>
      </c>
      <c r="L13" s="15">
        <f>Table3[[#This Row],[Project Code]]</f>
        <v>3</v>
      </c>
      <c r="M13" s="16">
        <f>FieldWorksheet!F66</f>
        <v>6365</v>
      </c>
      <c r="N13" s="16" t="str">
        <f>ElectronicCopy!U14</f>
        <v>c359</v>
      </c>
      <c r="O13" s="16" t="str">
        <f>ElectronicCopy!V14</f>
        <v>c21556</v>
      </c>
      <c r="P13" s="17">
        <f>FieldWorksheet!I66</f>
        <v>40358</v>
      </c>
      <c r="Q13" s="16" t="str">
        <f>ElectronicCopy!X14</f>
        <v>9:55AM</v>
      </c>
      <c r="R13" s="15"/>
    </row>
    <row r="14" spans="1:18">
      <c r="A14" s="15">
        <v>13</v>
      </c>
      <c r="B14" s="15" t="s">
        <v>28</v>
      </c>
      <c r="C14" s="15">
        <f t="shared" si="0"/>
        <v>3</v>
      </c>
      <c r="D14" s="16">
        <f>Table1[[#This Row],[Sample ID]]</f>
        <v>6313</v>
      </c>
      <c r="E14" s="16" t="str">
        <f>ElectronicCopy!G14</f>
        <v>c359</v>
      </c>
      <c r="F14" s="16" t="str">
        <f>ElectronicCopy!H14</f>
        <v>c21504</v>
      </c>
      <c r="G14" s="17">
        <f>Table1[[#This Row],[Sample Date]]</f>
        <v>40358</v>
      </c>
      <c r="H14" s="16" t="str">
        <f>ElectronicCopy!J14</f>
        <v>10:53AM</v>
      </c>
      <c r="I14" s="15"/>
      <c r="J14" s="15">
        <v>66</v>
      </c>
      <c r="K14" s="15" t="s">
        <v>28</v>
      </c>
      <c r="L14" s="15">
        <f>Table3[[#This Row],[Project Code]]</f>
        <v>3</v>
      </c>
      <c r="M14" s="16">
        <f>FieldWorksheet!F67</f>
        <v>6366</v>
      </c>
      <c r="N14" s="16" t="str">
        <f>ElectronicCopy!U15</f>
        <v>c359</v>
      </c>
      <c r="O14" s="16" t="str">
        <f>ElectronicCopy!V15</f>
        <v>c21557</v>
      </c>
      <c r="P14" s="17">
        <f>FieldWorksheet!I67</f>
        <v>40358</v>
      </c>
      <c r="Q14" s="16" t="str">
        <f>ElectronicCopy!X15</f>
        <v>10:12AM</v>
      </c>
      <c r="R14" s="15"/>
    </row>
    <row r="15" spans="1:18">
      <c r="A15" s="15">
        <v>14</v>
      </c>
      <c r="B15" s="15" t="s">
        <v>28</v>
      </c>
      <c r="C15" s="15">
        <f t="shared" si="0"/>
        <v>3</v>
      </c>
      <c r="D15" s="16">
        <f>Table1[[#This Row],[Sample ID]]</f>
        <v>6314</v>
      </c>
      <c r="E15" s="16" t="str">
        <f>ElectronicCopy!G15</f>
        <v>c359</v>
      </c>
      <c r="F15" s="16" t="str">
        <f>ElectronicCopy!H15</f>
        <v>c21505</v>
      </c>
      <c r="G15" s="17">
        <f>Table1[[#This Row],[Sample Date]]</f>
        <v>40358</v>
      </c>
      <c r="H15" s="16" t="str">
        <f>ElectronicCopy!J15</f>
        <v>10:55AM</v>
      </c>
      <c r="I15" s="15"/>
      <c r="J15" s="15">
        <v>67</v>
      </c>
      <c r="K15" s="15" t="s">
        <v>28</v>
      </c>
      <c r="L15" s="15">
        <f>Table3[[#This Row],[Project Code]]</f>
        <v>3</v>
      </c>
      <c r="M15" s="16">
        <f>FieldWorksheet!F68</f>
        <v>6367</v>
      </c>
      <c r="N15" s="16" t="str">
        <f>ElectronicCopy!U16</f>
        <v>c359</v>
      </c>
      <c r="O15" s="16" t="str">
        <f>ElectronicCopy!V16</f>
        <v>c21558</v>
      </c>
      <c r="P15" s="17">
        <f>FieldWorksheet!I68</f>
        <v>40358</v>
      </c>
      <c r="Q15" s="16" t="str">
        <f>ElectronicCopy!X16</f>
        <v>10:15AM</v>
      </c>
      <c r="R15" s="15"/>
    </row>
    <row r="16" spans="1:18">
      <c r="A16" s="15">
        <v>15</v>
      </c>
      <c r="B16" s="15" t="s">
        <v>28</v>
      </c>
      <c r="C16" s="15">
        <f t="shared" si="0"/>
        <v>3</v>
      </c>
      <c r="D16" s="16">
        <f>Table1[[#This Row],[Sample ID]]</f>
        <v>6315</v>
      </c>
      <c r="E16" s="16" t="str">
        <f>ElectronicCopy!G16</f>
        <v>c359</v>
      </c>
      <c r="F16" s="16" t="str">
        <f>ElectronicCopy!H16</f>
        <v>c21506</v>
      </c>
      <c r="G16" s="17">
        <f>Table1[[#This Row],[Sample Date]]</f>
        <v>40358</v>
      </c>
      <c r="H16" s="16" t="str">
        <f>ElectronicCopy!J16</f>
        <v>11:00AM</v>
      </c>
      <c r="I16" s="15"/>
      <c r="J16" s="15">
        <v>68</v>
      </c>
      <c r="K16" s="15" t="s">
        <v>28</v>
      </c>
      <c r="L16" s="15">
        <f>Table3[[#This Row],[Project Code]]</f>
        <v>3</v>
      </c>
      <c r="M16" s="16">
        <f>FieldWorksheet!F69</f>
        <v>6368</v>
      </c>
      <c r="N16" s="16" t="str">
        <f>ElectronicCopy!U17</f>
        <v>c359</v>
      </c>
      <c r="O16" s="16" t="str">
        <f>ElectronicCopy!V17</f>
        <v>c21559</v>
      </c>
      <c r="P16" s="17">
        <f>FieldWorksheet!I69</f>
        <v>40358</v>
      </c>
      <c r="Q16" s="16" t="str">
        <f>ElectronicCopy!X17</f>
        <v>10:19AM</v>
      </c>
      <c r="R16" s="15"/>
    </row>
    <row r="17" spans="1:18">
      <c r="A17" s="15">
        <v>16</v>
      </c>
      <c r="B17" s="15" t="s">
        <v>28</v>
      </c>
      <c r="C17" s="15">
        <f t="shared" si="0"/>
        <v>3</v>
      </c>
      <c r="D17" s="16">
        <f>Table1[[#This Row],[Sample ID]]</f>
        <v>6316</v>
      </c>
      <c r="E17" s="16" t="str">
        <f>ElectronicCopy!G17</f>
        <v>c359</v>
      </c>
      <c r="F17" s="16" t="str">
        <f>ElectronicCopy!H17</f>
        <v>c21507</v>
      </c>
      <c r="G17" s="17">
        <f>Table1[[#This Row],[Sample Date]]</f>
        <v>40358</v>
      </c>
      <c r="H17" s="16" t="str">
        <f>ElectronicCopy!J17</f>
        <v>11:02AM</v>
      </c>
      <c r="I17" s="15"/>
      <c r="J17" s="15">
        <v>69</v>
      </c>
      <c r="K17" s="15" t="s">
        <v>28</v>
      </c>
      <c r="L17" s="15">
        <f>Table3[[#This Row],[Project Code]]</f>
        <v>3</v>
      </c>
      <c r="M17" s="16">
        <f>FieldWorksheet!F70</f>
        <v>6369</v>
      </c>
      <c r="N17" s="16" t="str">
        <f>ElectronicCopy!U18</f>
        <v>c359</v>
      </c>
      <c r="O17" s="16" t="str">
        <f>ElectronicCopy!V18</f>
        <v>c21560</v>
      </c>
      <c r="P17" s="17">
        <f>FieldWorksheet!I70</f>
        <v>40358</v>
      </c>
      <c r="Q17" s="16" t="str">
        <f>ElectronicCopy!X18</f>
        <v>10:24AM</v>
      </c>
      <c r="R17" s="15"/>
    </row>
    <row r="18" spans="1:18">
      <c r="A18" s="15">
        <v>17</v>
      </c>
      <c r="B18" s="15" t="s">
        <v>28</v>
      </c>
      <c r="C18" s="15">
        <f t="shared" si="0"/>
        <v>3</v>
      </c>
      <c r="D18" s="16">
        <f>Table1[[#This Row],[Sample ID]]</f>
        <v>6317</v>
      </c>
      <c r="E18" s="16" t="str">
        <f>ElectronicCopy!G18</f>
        <v>c359</v>
      </c>
      <c r="F18" s="16" t="str">
        <f>ElectronicCopy!H18</f>
        <v>c21508</v>
      </c>
      <c r="G18" s="17">
        <f>Table1[[#This Row],[Sample Date]]</f>
        <v>40358</v>
      </c>
      <c r="H18" s="16" t="str">
        <f>ElectronicCopy!J18</f>
        <v>11:13AM</v>
      </c>
      <c r="I18" s="15"/>
      <c r="J18" s="15">
        <v>70</v>
      </c>
      <c r="K18" s="15" t="s">
        <v>28</v>
      </c>
      <c r="L18" s="15">
        <f>Table3[[#This Row],[Project Code]]</f>
        <v>3</v>
      </c>
      <c r="M18" s="16">
        <f>FieldWorksheet!F71</f>
        <v>6370</v>
      </c>
      <c r="N18" s="16" t="str">
        <f>ElectronicCopy!U19</f>
        <v>c359</v>
      </c>
      <c r="O18" s="16" t="str">
        <f>ElectronicCopy!V19</f>
        <v>c21561</v>
      </c>
      <c r="P18" s="17">
        <f>FieldWorksheet!I71</f>
        <v>40358</v>
      </c>
      <c r="Q18" s="16" t="str">
        <f>ElectronicCopy!X19</f>
        <v>9:50AM</v>
      </c>
      <c r="R18" s="15"/>
    </row>
    <row r="19" spans="1:18">
      <c r="A19" s="15">
        <v>18</v>
      </c>
      <c r="B19" s="15" t="s">
        <v>28</v>
      </c>
      <c r="C19" s="15">
        <f t="shared" si="0"/>
        <v>3</v>
      </c>
      <c r="D19" s="16">
        <f>Table1[[#This Row],[Sample ID]]</f>
        <v>6318</v>
      </c>
      <c r="E19" s="16" t="str">
        <f>ElectronicCopy!G19</f>
        <v>c359</v>
      </c>
      <c r="F19" s="16" t="str">
        <f>ElectronicCopy!H19</f>
        <v>c21509</v>
      </c>
      <c r="G19" s="17">
        <f>Table1[[#This Row],[Sample Date]]</f>
        <v>40358</v>
      </c>
      <c r="H19" s="16" t="str">
        <f>ElectronicCopy!J19</f>
        <v>11:15AM</v>
      </c>
      <c r="I19" s="15"/>
      <c r="J19" s="15">
        <v>71</v>
      </c>
      <c r="K19" s="15" t="s">
        <v>28</v>
      </c>
      <c r="L19" s="15">
        <f>Table3[[#This Row],[Project Code]]</f>
        <v>3</v>
      </c>
      <c r="M19" s="16">
        <f>FieldWorksheet!F72</f>
        <v>6371</v>
      </c>
      <c r="N19" s="16" t="str">
        <f>ElectronicCopy!U20</f>
        <v>c359</v>
      </c>
      <c r="O19" s="16" t="str">
        <f>ElectronicCopy!V20</f>
        <v>c21562</v>
      </c>
      <c r="P19" s="17">
        <f>FieldWorksheet!I72</f>
        <v>40358</v>
      </c>
      <c r="Q19" s="16" t="str">
        <f>ElectronicCopy!X20</f>
        <v>9:50AM</v>
      </c>
      <c r="R19" s="15"/>
    </row>
    <row r="20" spans="1:18">
      <c r="A20" s="15">
        <v>19</v>
      </c>
      <c r="B20" s="15" t="s">
        <v>28</v>
      </c>
      <c r="C20" s="15">
        <f t="shared" si="0"/>
        <v>3</v>
      </c>
      <c r="D20" s="16">
        <f>Table1[[#This Row],[Sample ID]]</f>
        <v>6319</v>
      </c>
      <c r="E20" s="16" t="str">
        <f>ElectronicCopy!G20</f>
        <v>c359</v>
      </c>
      <c r="F20" s="16" t="str">
        <f>ElectronicCopy!H20</f>
        <v>c21510</v>
      </c>
      <c r="G20" s="17">
        <f>Table1[[#This Row],[Sample Date]]</f>
        <v>40358</v>
      </c>
      <c r="H20" s="16" t="str">
        <f>ElectronicCopy!J20</f>
        <v>11:21AM</v>
      </c>
      <c r="I20" s="15"/>
      <c r="J20" s="15">
        <v>72</v>
      </c>
      <c r="K20" s="15" t="s">
        <v>28</v>
      </c>
      <c r="L20" s="15">
        <f>Table3[[#This Row],[Project Code]]</f>
        <v>3</v>
      </c>
      <c r="M20" s="16">
        <f>FieldWorksheet!F73</f>
        <v>6372</v>
      </c>
      <c r="N20" s="16" t="str">
        <f>ElectronicCopy!U21</f>
        <v>c359</v>
      </c>
      <c r="O20" s="16" t="str">
        <f>ElectronicCopy!V21</f>
        <v>c21563</v>
      </c>
      <c r="P20" s="17">
        <f>FieldWorksheet!I73</f>
        <v>40358</v>
      </c>
      <c r="Q20" s="16" t="str">
        <f>ElectronicCopy!X21</f>
        <v>9:52AM</v>
      </c>
      <c r="R20" s="15"/>
    </row>
    <row r="21" spans="1:18">
      <c r="A21" s="15">
        <v>20</v>
      </c>
      <c r="B21" s="15" t="s">
        <v>28</v>
      </c>
      <c r="C21" s="15">
        <f t="shared" si="0"/>
        <v>3</v>
      </c>
      <c r="D21" s="16">
        <f>Table1[[#This Row],[Sample ID]]</f>
        <v>6320</v>
      </c>
      <c r="E21" s="16" t="str">
        <f>ElectronicCopy!G21</f>
        <v>c359</v>
      </c>
      <c r="F21" s="16" t="str">
        <f>ElectronicCopy!H21</f>
        <v>c21511</v>
      </c>
      <c r="G21" s="17">
        <f>Table1[[#This Row],[Sample Date]]</f>
        <v>40358</v>
      </c>
      <c r="H21" s="16" t="str">
        <f>ElectronicCopy!J21</f>
        <v>11:23AM</v>
      </c>
      <c r="I21" s="15"/>
      <c r="J21" s="15">
        <v>73</v>
      </c>
      <c r="K21" s="15" t="s">
        <v>28</v>
      </c>
      <c r="L21" s="15">
        <f>Table3[[#This Row],[Project Code]]</f>
        <v>3</v>
      </c>
      <c r="M21" s="16">
        <f>FieldWorksheet!F74</f>
        <v>6373</v>
      </c>
      <c r="N21" s="16" t="str">
        <f>ElectronicCopy!U22</f>
        <v>c359</v>
      </c>
      <c r="O21" s="16" t="str">
        <f>ElectronicCopy!V22</f>
        <v>c21564</v>
      </c>
      <c r="P21" s="17">
        <f>FieldWorksheet!I74</f>
        <v>40358</v>
      </c>
      <c r="Q21" s="16" t="str">
        <f>ElectronicCopy!X22</f>
        <v>9:52AM</v>
      </c>
      <c r="R21" s="15"/>
    </row>
    <row r="22" spans="1:18">
      <c r="A22" s="15">
        <v>21</v>
      </c>
      <c r="B22" s="15" t="s">
        <v>28</v>
      </c>
      <c r="C22" s="15">
        <f t="shared" si="0"/>
        <v>3</v>
      </c>
      <c r="D22" s="16">
        <f>Table1[[#This Row],[Sample ID]]</f>
        <v>6321</v>
      </c>
      <c r="E22" s="16" t="str">
        <f>ElectronicCopy!G22</f>
        <v>c359</v>
      </c>
      <c r="F22" s="16" t="str">
        <f>ElectronicCopy!H22</f>
        <v>c21512</v>
      </c>
      <c r="G22" s="17">
        <f>Table1[[#This Row],[Sample Date]]</f>
        <v>40358</v>
      </c>
      <c r="H22" s="16" t="str">
        <f>ElectronicCopy!J22</f>
        <v>11:28AM</v>
      </c>
      <c r="I22" s="15"/>
      <c r="J22" s="15">
        <v>74</v>
      </c>
      <c r="K22" s="15" t="s">
        <v>28</v>
      </c>
      <c r="L22" s="15">
        <f>Table3[[#This Row],[Project Code]]</f>
        <v>3</v>
      </c>
      <c r="M22" s="16">
        <f>FieldWorksheet!F75</f>
        <v>6374</v>
      </c>
      <c r="N22" s="16" t="str">
        <f>ElectronicCopy!U23</f>
        <v>c359</v>
      </c>
      <c r="O22" s="16" t="str">
        <f>ElectronicCopy!V23</f>
        <v>c21565</v>
      </c>
      <c r="P22" s="17">
        <f>FieldWorksheet!I75</f>
        <v>40358</v>
      </c>
      <c r="Q22" s="16" t="str">
        <f>ElectronicCopy!X23</f>
        <v>9:54AM</v>
      </c>
      <c r="R22" s="15"/>
    </row>
    <row r="23" spans="1:18">
      <c r="A23" s="15">
        <v>22</v>
      </c>
      <c r="B23" s="15" t="s">
        <v>28</v>
      </c>
      <c r="C23" s="15">
        <f t="shared" si="0"/>
        <v>3</v>
      </c>
      <c r="D23" s="16">
        <f>Table1[[#This Row],[Sample ID]]</f>
        <v>6322</v>
      </c>
      <c r="E23" s="16" t="str">
        <f>ElectronicCopy!G23</f>
        <v>c359</v>
      </c>
      <c r="F23" s="16" t="str">
        <f>ElectronicCopy!H23</f>
        <v>c21513</v>
      </c>
      <c r="G23" s="17">
        <f>Table1[[#This Row],[Sample Date]]</f>
        <v>40358</v>
      </c>
      <c r="H23" s="16" t="str">
        <f>ElectronicCopy!J23</f>
        <v>11:30AM</v>
      </c>
      <c r="I23" s="15"/>
      <c r="J23" s="15">
        <v>75</v>
      </c>
      <c r="K23" s="15" t="s">
        <v>28</v>
      </c>
      <c r="L23" s="15">
        <f>Table3[[#This Row],[Project Code]]</f>
        <v>3</v>
      </c>
      <c r="M23" s="16">
        <f>FieldWorksheet!F76</f>
        <v>6375</v>
      </c>
      <c r="N23" s="16" t="str">
        <f>ElectronicCopy!U24</f>
        <v>c359</v>
      </c>
      <c r="O23" s="16" t="str">
        <f>ElectronicCopy!V24</f>
        <v>c21566</v>
      </c>
      <c r="P23" s="17">
        <f>FieldWorksheet!I76</f>
        <v>40358</v>
      </c>
      <c r="Q23" s="16" t="str">
        <f>ElectronicCopy!X24</f>
        <v>9:55AM</v>
      </c>
      <c r="R23" s="15"/>
    </row>
    <row r="24" spans="1:18">
      <c r="A24" s="15">
        <v>23</v>
      </c>
      <c r="B24" s="15" t="s">
        <v>28</v>
      </c>
      <c r="C24" s="15">
        <f t="shared" si="0"/>
        <v>3</v>
      </c>
      <c r="D24" s="16">
        <f>Table1[[#This Row],[Sample ID]]</f>
        <v>6323</v>
      </c>
      <c r="E24" s="16" t="str">
        <f>ElectronicCopy!G24</f>
        <v>c359</v>
      </c>
      <c r="F24" s="16" t="str">
        <f>ElectronicCopy!H24</f>
        <v>c21514</v>
      </c>
      <c r="G24" s="17">
        <f>Table1[[#This Row],[Sample Date]]</f>
        <v>40358</v>
      </c>
      <c r="H24" s="16" t="str">
        <f>ElectronicCopy!J24</f>
        <v>11:41AM</v>
      </c>
      <c r="I24" s="15"/>
      <c r="J24" s="12"/>
      <c r="K24" s="12"/>
      <c r="L24" s="12"/>
      <c r="M24" s="12"/>
      <c r="N24" s="12"/>
      <c r="O24" s="12"/>
      <c r="P24" s="12"/>
      <c r="Q24" s="12"/>
      <c r="R24" s="12"/>
    </row>
    <row r="25" spans="1:18">
      <c r="A25" s="15">
        <v>24</v>
      </c>
      <c r="B25" s="15" t="s">
        <v>28</v>
      </c>
      <c r="C25" s="15">
        <f t="shared" si="0"/>
        <v>3</v>
      </c>
      <c r="D25" s="16">
        <f>Table1[[#This Row],[Sample ID]]</f>
        <v>6324</v>
      </c>
      <c r="E25" s="16" t="str">
        <f>ElectronicCopy!G25</f>
        <v>c359</v>
      </c>
      <c r="F25" s="16" t="str">
        <f>ElectronicCopy!H25</f>
        <v>c21515</v>
      </c>
      <c r="G25" s="17">
        <f>Table1[[#This Row],[Sample Date]]</f>
        <v>40358</v>
      </c>
      <c r="H25" s="16" t="str">
        <f>ElectronicCopy!J25</f>
        <v>11:43AM</v>
      </c>
      <c r="I25" s="15"/>
      <c r="J25" s="14" t="s">
        <v>73</v>
      </c>
      <c r="K25" s="12"/>
      <c r="L25" s="12"/>
      <c r="M25" s="12"/>
      <c r="N25" s="12"/>
      <c r="O25" s="12"/>
      <c r="P25" s="12"/>
      <c r="Q25" s="12"/>
      <c r="R25" s="12"/>
    </row>
    <row r="26" spans="1:18">
      <c r="A26" s="15">
        <v>25</v>
      </c>
      <c r="B26" s="15" t="s">
        <v>28</v>
      </c>
      <c r="C26" s="15">
        <f t="shared" si="0"/>
        <v>3</v>
      </c>
      <c r="D26" s="16">
        <f>Table1[[#This Row],[Sample ID]]</f>
        <v>6325</v>
      </c>
      <c r="E26" s="16" t="str">
        <f>ElectronicCopy!G26</f>
        <v>c359</v>
      </c>
      <c r="F26" s="16" t="str">
        <f>ElectronicCopy!H26</f>
        <v>c21516</v>
      </c>
      <c r="G26" s="17">
        <f>Table1[[#This Row],[Sample Date]]</f>
        <v>40358</v>
      </c>
      <c r="H26" s="16" t="str">
        <f>ElectronicCopy!J26</f>
        <v>11:45AM</v>
      </c>
      <c r="I26" s="15"/>
      <c r="J26" s="96" t="s">
        <v>75</v>
      </c>
      <c r="K26" s="96"/>
      <c r="L26" s="98"/>
      <c r="M26" s="98"/>
      <c r="N26" s="98"/>
      <c r="O26" s="98"/>
      <c r="P26" s="96" t="s">
        <v>78</v>
      </c>
      <c r="Q26" s="98"/>
      <c r="R26" s="98"/>
    </row>
    <row r="27" spans="1:18">
      <c r="A27" s="15">
        <v>26</v>
      </c>
      <c r="B27" s="15" t="s">
        <v>28</v>
      </c>
      <c r="C27" s="15">
        <f t="shared" si="0"/>
        <v>3</v>
      </c>
      <c r="D27" s="16">
        <f>Table1[[#This Row],[Sample ID]]</f>
        <v>6326</v>
      </c>
      <c r="E27" s="16" t="str">
        <f>ElectronicCopy!G27</f>
        <v>c359</v>
      </c>
      <c r="F27" s="16" t="str">
        <f>ElectronicCopy!H27</f>
        <v>c21517</v>
      </c>
      <c r="G27" s="17">
        <f>Table1[[#This Row],[Sample Date]]</f>
        <v>40358</v>
      </c>
      <c r="H27" s="16" t="str">
        <f>ElectronicCopy!J27</f>
        <v>11:48AM</v>
      </c>
      <c r="I27" s="15"/>
      <c r="J27" s="96"/>
      <c r="K27" s="96"/>
      <c r="L27" s="98"/>
      <c r="M27" s="98"/>
      <c r="N27" s="98"/>
      <c r="O27" s="98"/>
      <c r="P27" s="96"/>
      <c r="Q27" s="98"/>
      <c r="R27" s="98"/>
    </row>
    <row r="28" spans="1:18">
      <c r="A28" s="15">
        <v>27</v>
      </c>
      <c r="B28" s="15" t="s">
        <v>28</v>
      </c>
      <c r="C28" s="15">
        <f t="shared" si="0"/>
        <v>3</v>
      </c>
      <c r="D28" s="16">
        <f>Table1[[#This Row],[Sample ID]]</f>
        <v>6327</v>
      </c>
      <c r="E28" s="16" t="str">
        <f>ElectronicCopy!G28</f>
        <v>c359</v>
      </c>
      <c r="F28" s="16" t="str">
        <f>ElectronicCopy!H28</f>
        <v>c21518</v>
      </c>
      <c r="G28" s="17">
        <f>Table1[[#This Row],[Sample Date]]</f>
        <v>40358</v>
      </c>
      <c r="H28" s="16" t="str">
        <f>ElectronicCopy!J28</f>
        <v>11:50AM</v>
      </c>
      <c r="I28" s="15"/>
      <c r="J28" s="96" t="s">
        <v>74</v>
      </c>
      <c r="K28" s="96"/>
      <c r="L28" s="98"/>
      <c r="M28" s="98"/>
      <c r="N28" s="98"/>
      <c r="O28" s="98"/>
      <c r="P28" s="96" t="s">
        <v>79</v>
      </c>
      <c r="Q28" s="98"/>
      <c r="R28" s="98"/>
    </row>
    <row r="29" spans="1:18">
      <c r="A29" s="15">
        <v>28</v>
      </c>
      <c r="B29" s="15" t="s">
        <v>28</v>
      </c>
      <c r="C29" s="15">
        <f>C28</f>
        <v>3</v>
      </c>
      <c r="D29" s="16">
        <f>Table1[[#This Row],[Sample ID]]</f>
        <v>6328</v>
      </c>
      <c r="E29" s="16" t="str">
        <f>ElectronicCopy!G29</f>
        <v>c359</v>
      </c>
      <c r="F29" s="16" t="str">
        <f>ElectronicCopy!H29</f>
        <v>c21519</v>
      </c>
      <c r="G29" s="17">
        <f>Table1[[#This Row],[Sample Date]]</f>
        <v>40358</v>
      </c>
      <c r="H29" s="16" t="str">
        <f>ElectronicCopy!J29</f>
        <v>11:56AM</v>
      </c>
      <c r="I29" s="15"/>
      <c r="J29" s="96"/>
      <c r="K29" s="96"/>
      <c r="L29" s="98"/>
      <c r="M29" s="98"/>
      <c r="N29" s="98"/>
      <c r="O29" s="98"/>
      <c r="P29" s="96"/>
      <c r="Q29" s="98"/>
      <c r="R29" s="98"/>
    </row>
    <row r="30" spans="1:18" ht="12.75" customHeight="1">
      <c r="A30" s="15">
        <v>29</v>
      </c>
      <c r="B30" s="15" t="s">
        <v>28</v>
      </c>
      <c r="C30" s="15">
        <f t="shared" si="0"/>
        <v>3</v>
      </c>
      <c r="D30" s="16">
        <f>Table1[[#This Row],[Sample ID]]</f>
        <v>6329</v>
      </c>
      <c r="E30" s="16" t="str">
        <f>ElectronicCopy!G30</f>
        <v>c359</v>
      </c>
      <c r="F30" s="16" t="str">
        <f>ElectronicCopy!H30</f>
        <v>c21520</v>
      </c>
      <c r="G30" s="17">
        <f>Table1[[#This Row],[Sample Date]]</f>
        <v>40358</v>
      </c>
      <c r="H30" s="16" t="str">
        <f>ElectronicCopy!J30</f>
        <v>:</v>
      </c>
      <c r="I30" s="44" t="s">
        <v>146</v>
      </c>
      <c r="J30" s="97" t="s">
        <v>82</v>
      </c>
      <c r="K30" s="97"/>
      <c r="L30" s="98"/>
      <c r="M30" s="98"/>
      <c r="N30" s="98"/>
      <c r="O30" s="98"/>
      <c r="P30" s="97" t="s">
        <v>81</v>
      </c>
      <c r="Q30" s="98"/>
      <c r="R30" s="98"/>
    </row>
    <row r="31" spans="1:18">
      <c r="A31" s="15">
        <v>30</v>
      </c>
      <c r="B31" s="15" t="s">
        <v>28</v>
      </c>
      <c r="C31" s="15">
        <f t="shared" si="0"/>
        <v>3</v>
      </c>
      <c r="D31" s="16">
        <f>Table1[[#This Row],[Sample ID]]</f>
        <v>6330</v>
      </c>
      <c r="E31" s="16" t="str">
        <f>ElectronicCopy!G31</f>
        <v>c359</v>
      </c>
      <c r="F31" s="16" t="str">
        <f>ElectronicCopy!H31</f>
        <v>c21521</v>
      </c>
      <c r="G31" s="17">
        <f>Table1[[#This Row],[Sample Date]]</f>
        <v>40358</v>
      </c>
      <c r="H31" s="16" t="str">
        <f>ElectronicCopy!J31</f>
        <v>:</v>
      </c>
      <c r="I31" s="44" t="s">
        <v>146</v>
      </c>
      <c r="J31" s="97"/>
      <c r="K31" s="97"/>
      <c r="L31" s="98"/>
      <c r="M31" s="98"/>
      <c r="N31" s="98"/>
      <c r="O31" s="98"/>
      <c r="P31" s="97"/>
      <c r="Q31" s="98"/>
      <c r="R31" s="98"/>
    </row>
    <row r="32" spans="1:18">
      <c r="A32" s="15">
        <v>31</v>
      </c>
      <c r="B32" s="15" t="s">
        <v>28</v>
      </c>
      <c r="C32" s="15">
        <f t="shared" si="0"/>
        <v>3</v>
      </c>
      <c r="D32" s="16">
        <f>Table1[[#This Row],[Sample ID]]</f>
        <v>6331</v>
      </c>
      <c r="E32" s="16" t="str">
        <f>ElectronicCopy!G32</f>
        <v>c359</v>
      </c>
      <c r="F32" s="16" t="str">
        <f>ElectronicCopy!H32</f>
        <v>c21522</v>
      </c>
      <c r="G32" s="17">
        <f>Table1[[#This Row],[Sample Date]]</f>
        <v>40358</v>
      </c>
      <c r="H32" s="16" t="str">
        <f>ElectronicCopy!J32</f>
        <v>11:54AM</v>
      </c>
      <c r="I32" s="15"/>
      <c r="J32" s="96" t="s">
        <v>76</v>
      </c>
      <c r="K32" s="96"/>
      <c r="L32" s="98" t="s">
        <v>147</v>
      </c>
      <c r="M32" s="98"/>
      <c r="N32" s="98"/>
      <c r="O32" s="98"/>
      <c r="P32" s="96" t="s">
        <v>80</v>
      </c>
      <c r="Q32" s="98"/>
      <c r="R32" s="98"/>
    </row>
    <row r="33" spans="1:18">
      <c r="A33" s="15">
        <v>32</v>
      </c>
      <c r="B33" s="15" t="s">
        <v>28</v>
      </c>
      <c r="C33" s="15">
        <f t="shared" si="0"/>
        <v>3</v>
      </c>
      <c r="D33" s="16">
        <f>Table1[[#This Row],[Sample ID]]</f>
        <v>6332</v>
      </c>
      <c r="E33" s="16" t="str">
        <f>ElectronicCopy!G33</f>
        <v>c359</v>
      </c>
      <c r="F33" s="16" t="str">
        <f>ElectronicCopy!H33</f>
        <v>c21523</v>
      </c>
      <c r="G33" s="17">
        <f>Table1[[#This Row],[Sample Date]]</f>
        <v>40358</v>
      </c>
      <c r="H33" s="16" t="str">
        <f>ElectronicCopy!J33</f>
        <v>11:59AM</v>
      </c>
      <c r="I33" s="15"/>
      <c r="J33" s="96"/>
      <c r="K33" s="96"/>
      <c r="L33" s="98"/>
      <c r="M33" s="98"/>
      <c r="N33" s="98"/>
      <c r="O33" s="98"/>
      <c r="P33" s="96"/>
      <c r="Q33" s="98"/>
      <c r="R33" s="98"/>
    </row>
    <row r="34" spans="1:18">
      <c r="A34" s="15">
        <v>33</v>
      </c>
      <c r="B34" s="15" t="s">
        <v>28</v>
      </c>
      <c r="C34" s="15">
        <f t="shared" si="0"/>
        <v>3</v>
      </c>
      <c r="D34" s="16">
        <f>Table1[[#This Row],[Sample ID]]</f>
        <v>6333</v>
      </c>
      <c r="E34" s="16" t="str">
        <f>ElectronicCopy!G34</f>
        <v>c359</v>
      </c>
      <c r="F34" s="16" t="str">
        <f>ElectronicCopy!H34</f>
        <v>c21524</v>
      </c>
      <c r="G34" s="17">
        <f>Table1[[#This Row],[Sample Date]]</f>
        <v>40358</v>
      </c>
      <c r="H34" s="16" t="str">
        <f>ElectronicCopy!J34</f>
        <v>1:35PM</v>
      </c>
      <c r="I34" s="15"/>
      <c r="J34" s="96" t="s">
        <v>77</v>
      </c>
      <c r="K34" s="96"/>
      <c r="L34" s="98"/>
      <c r="M34" s="98"/>
      <c r="N34" s="98"/>
      <c r="O34" s="98"/>
      <c r="P34" s="96" t="s">
        <v>77</v>
      </c>
      <c r="Q34" s="98"/>
      <c r="R34" s="98"/>
    </row>
    <row r="35" spans="1:18">
      <c r="A35" s="15">
        <v>34</v>
      </c>
      <c r="B35" s="15" t="s">
        <v>28</v>
      </c>
      <c r="C35" s="15">
        <f t="shared" si="0"/>
        <v>3</v>
      </c>
      <c r="D35" s="16">
        <f>Table1[[#This Row],[Sample ID]]</f>
        <v>6334</v>
      </c>
      <c r="E35" s="16" t="str">
        <f>ElectronicCopy!G35</f>
        <v>c359</v>
      </c>
      <c r="F35" s="16" t="str">
        <f>ElectronicCopy!H35</f>
        <v>c21525</v>
      </c>
      <c r="G35" s="17">
        <f>Table1[[#This Row],[Sample Date]]</f>
        <v>40358</v>
      </c>
      <c r="H35" s="16" t="str">
        <f>ElectronicCopy!J35</f>
        <v>1:37PM</v>
      </c>
      <c r="I35" s="15"/>
      <c r="J35" s="96"/>
      <c r="K35" s="96"/>
      <c r="L35" s="98"/>
      <c r="M35" s="98"/>
      <c r="N35" s="98"/>
      <c r="O35" s="98"/>
      <c r="P35" s="96"/>
      <c r="Q35" s="98"/>
      <c r="R35" s="98"/>
    </row>
    <row r="36" spans="1:18">
      <c r="A36" s="15">
        <v>35</v>
      </c>
      <c r="B36" s="15" t="s">
        <v>28</v>
      </c>
      <c r="C36" s="15">
        <f t="shared" si="0"/>
        <v>3</v>
      </c>
      <c r="D36" s="16">
        <f>Table1[[#This Row],[Sample ID]]</f>
        <v>6335</v>
      </c>
      <c r="E36" s="16" t="str">
        <f>ElectronicCopy!G36</f>
        <v>c359</v>
      </c>
      <c r="F36" s="16" t="str">
        <f>ElectronicCopy!H36</f>
        <v>c21526</v>
      </c>
      <c r="G36" s="17">
        <f>Table1[[#This Row],[Sample Date]]</f>
        <v>40358</v>
      </c>
      <c r="H36" s="16" t="str">
        <f>ElectronicCopy!J36</f>
        <v>1:41PM</v>
      </c>
      <c r="I36" s="15"/>
      <c r="J36" s="12"/>
      <c r="K36" s="12"/>
      <c r="L36" s="12"/>
      <c r="M36" s="12"/>
      <c r="N36" s="12"/>
      <c r="O36" s="12"/>
      <c r="P36" s="12"/>
      <c r="Q36" s="12"/>
      <c r="R36" s="12"/>
    </row>
    <row r="37" spans="1:18">
      <c r="A37" s="15">
        <v>36</v>
      </c>
      <c r="B37" s="15" t="s">
        <v>28</v>
      </c>
      <c r="C37" s="15">
        <f t="shared" si="0"/>
        <v>3</v>
      </c>
      <c r="D37" s="16">
        <f>Table1[[#This Row],[Sample ID]]</f>
        <v>6336</v>
      </c>
      <c r="E37" s="16" t="str">
        <f>ElectronicCopy!G37</f>
        <v>c359</v>
      </c>
      <c r="F37" s="16" t="str">
        <f>ElectronicCopy!H37</f>
        <v>c21527</v>
      </c>
      <c r="G37" s="17">
        <f>Table1[[#This Row],[Sample Date]]</f>
        <v>40358</v>
      </c>
      <c r="H37" s="16" t="str">
        <f>ElectronicCopy!J37</f>
        <v>1:45PM</v>
      </c>
      <c r="I37" s="15"/>
      <c r="J37" s="12" t="s">
        <v>83</v>
      </c>
      <c r="K37" s="12"/>
      <c r="L37" s="12"/>
      <c r="M37" s="12"/>
      <c r="N37" s="12"/>
      <c r="O37" s="12"/>
      <c r="P37" s="12"/>
      <c r="Q37" s="12"/>
      <c r="R37" s="12"/>
    </row>
    <row r="38" spans="1:18">
      <c r="A38" s="15">
        <v>37</v>
      </c>
      <c r="B38" s="15" t="s">
        <v>28</v>
      </c>
      <c r="C38" s="15">
        <f t="shared" si="0"/>
        <v>3</v>
      </c>
      <c r="D38" s="16">
        <f>Table1[[#This Row],[Sample ID]]</f>
        <v>6337</v>
      </c>
      <c r="E38" s="16" t="str">
        <f>ElectronicCopy!G38</f>
        <v>c359</v>
      </c>
      <c r="F38" s="16" t="str">
        <f>ElectronicCopy!H38</f>
        <v>c21528</v>
      </c>
      <c r="G38" s="17">
        <f>Table1[[#This Row],[Sample Date]]</f>
        <v>40358</v>
      </c>
      <c r="H38" s="16" t="str">
        <f>ElectronicCopy!J38</f>
        <v>1:47PM</v>
      </c>
      <c r="I38" s="15"/>
      <c r="J38" s="100" t="s">
        <v>84</v>
      </c>
      <c r="K38" s="100"/>
      <c r="L38" s="100"/>
      <c r="M38" s="99" t="s">
        <v>85</v>
      </c>
      <c r="N38" s="99"/>
      <c r="O38" s="99"/>
      <c r="P38" s="99"/>
      <c r="Q38" s="99"/>
      <c r="R38" s="99"/>
    </row>
    <row r="39" spans="1:18">
      <c r="A39" s="15">
        <v>38</v>
      </c>
      <c r="B39" s="15" t="s">
        <v>28</v>
      </c>
      <c r="C39" s="15">
        <f t="shared" si="0"/>
        <v>3</v>
      </c>
      <c r="D39" s="16">
        <f>Table1[[#This Row],[Sample ID]]</f>
        <v>6338</v>
      </c>
      <c r="E39" s="16" t="str">
        <f>ElectronicCopy!G39</f>
        <v>c359</v>
      </c>
      <c r="F39" s="16" t="str">
        <f>ElectronicCopy!H39</f>
        <v>c21529</v>
      </c>
      <c r="G39" s="17">
        <f>Table1[[#This Row],[Sample Date]]</f>
        <v>40358</v>
      </c>
      <c r="H39" s="16" t="str">
        <f>ElectronicCopy!J39</f>
        <v>1:50PM</v>
      </c>
      <c r="I39" s="15"/>
      <c r="J39" s="100"/>
      <c r="K39" s="100"/>
      <c r="L39" s="100"/>
      <c r="M39" s="99"/>
      <c r="N39" s="99"/>
      <c r="O39" s="99"/>
      <c r="P39" s="99"/>
      <c r="Q39" s="99"/>
      <c r="R39" s="99"/>
    </row>
    <row r="40" spans="1:18">
      <c r="A40" s="15">
        <v>39</v>
      </c>
      <c r="B40" s="15" t="s">
        <v>28</v>
      </c>
      <c r="C40" s="15">
        <f t="shared" si="0"/>
        <v>3</v>
      </c>
      <c r="D40" s="16">
        <f>Table1[[#This Row],[Sample ID]]</f>
        <v>6339</v>
      </c>
      <c r="E40" s="16" t="str">
        <f>ElectronicCopy!G40</f>
        <v>c359</v>
      </c>
      <c r="F40" s="16" t="str">
        <f>ElectronicCopy!H40</f>
        <v>c21530</v>
      </c>
      <c r="G40" s="17">
        <f>Table1[[#This Row],[Sample Date]]</f>
        <v>40358</v>
      </c>
      <c r="H40" s="16" t="str">
        <f>ElectronicCopy!J40</f>
        <v>1:52PM</v>
      </c>
      <c r="I40" s="15"/>
      <c r="J40" s="100" t="s">
        <v>86</v>
      </c>
      <c r="K40" s="100"/>
      <c r="L40" s="100"/>
      <c r="M40" s="101" t="s">
        <v>87</v>
      </c>
      <c r="N40" s="101"/>
      <c r="O40" s="101"/>
      <c r="P40" s="101"/>
      <c r="Q40" s="101"/>
      <c r="R40" s="101"/>
    </row>
    <row r="41" spans="1:18">
      <c r="A41" s="15">
        <v>40</v>
      </c>
      <c r="B41" s="15" t="s">
        <v>28</v>
      </c>
      <c r="C41" s="15">
        <f t="shared" si="0"/>
        <v>3</v>
      </c>
      <c r="D41" s="16">
        <f>Table1[[#This Row],[Sample ID]]</f>
        <v>6340</v>
      </c>
      <c r="E41" s="16" t="str">
        <f>ElectronicCopy!G41</f>
        <v>c359</v>
      </c>
      <c r="F41" s="16" t="str">
        <f>ElectronicCopy!H41</f>
        <v>c21531</v>
      </c>
      <c r="G41" s="17">
        <f>Table1[[#This Row],[Sample Date]]</f>
        <v>40358</v>
      </c>
      <c r="H41" s="16" t="str">
        <f>ElectronicCopy!J41</f>
        <v>1:54PM</v>
      </c>
      <c r="I41" s="15"/>
      <c r="J41" s="100"/>
      <c r="K41" s="100"/>
      <c r="L41" s="100"/>
      <c r="M41" s="101"/>
      <c r="N41" s="101"/>
      <c r="O41" s="101"/>
      <c r="P41" s="101"/>
      <c r="Q41" s="101"/>
      <c r="R41" s="101"/>
    </row>
    <row r="42" spans="1:18">
      <c r="A42" s="15">
        <v>41</v>
      </c>
      <c r="B42" s="15" t="s">
        <v>28</v>
      </c>
      <c r="C42" s="15">
        <f t="shared" si="0"/>
        <v>3</v>
      </c>
      <c r="D42" s="16">
        <f>Table1[[#This Row],[Sample ID]]</f>
        <v>6341</v>
      </c>
      <c r="E42" s="16" t="str">
        <f>ElectronicCopy!G42</f>
        <v>c359</v>
      </c>
      <c r="F42" s="16" t="str">
        <f>ElectronicCopy!H42</f>
        <v>c21532</v>
      </c>
      <c r="G42" s="17">
        <f>Table1[[#This Row],[Sample Date]]</f>
        <v>40358</v>
      </c>
      <c r="H42" s="16" t="str">
        <f>ElectronicCopy!J42</f>
        <v>1:57PM</v>
      </c>
      <c r="I42" s="15"/>
      <c r="J42" s="12"/>
      <c r="K42" s="12"/>
      <c r="L42" s="12"/>
      <c r="M42" s="12"/>
      <c r="N42" s="12"/>
      <c r="O42" s="12"/>
      <c r="P42" s="12"/>
      <c r="Q42" s="12"/>
      <c r="R42" s="12"/>
    </row>
    <row r="43" spans="1:18">
      <c r="A43" s="15">
        <v>42</v>
      </c>
      <c r="B43" s="15" t="s">
        <v>28</v>
      </c>
      <c r="C43" s="15">
        <f t="shared" si="0"/>
        <v>3</v>
      </c>
      <c r="D43" s="16">
        <f>Table1[[#This Row],[Sample ID]]</f>
        <v>6342</v>
      </c>
      <c r="E43" s="16" t="str">
        <f>ElectronicCopy!G43</f>
        <v>c359</v>
      </c>
      <c r="F43" s="16" t="str">
        <f>ElectronicCopy!H43</f>
        <v>c21533</v>
      </c>
      <c r="G43" s="17">
        <f>Table1[[#This Row],[Sample Date]]</f>
        <v>40358</v>
      </c>
      <c r="H43" s="16" t="str">
        <f>ElectronicCopy!J43</f>
        <v>1:58PM</v>
      </c>
      <c r="I43" s="15"/>
      <c r="J43" s="13" t="s">
        <v>88</v>
      </c>
      <c r="K43" s="12"/>
      <c r="L43" s="12"/>
      <c r="M43" s="12"/>
      <c r="N43" s="12"/>
      <c r="O43" s="12"/>
      <c r="P43" s="12"/>
      <c r="Q43" s="12"/>
      <c r="R43" s="12"/>
    </row>
    <row r="44" spans="1:18">
      <c r="A44" s="15">
        <v>43</v>
      </c>
      <c r="B44" s="15" t="s">
        <v>28</v>
      </c>
      <c r="C44" s="15">
        <f t="shared" si="0"/>
        <v>3</v>
      </c>
      <c r="D44" s="16">
        <f>Table1[[#This Row],[Sample ID]]</f>
        <v>6343</v>
      </c>
      <c r="E44" s="16" t="str">
        <f>ElectronicCopy!G44</f>
        <v>c359</v>
      </c>
      <c r="F44" s="16" t="str">
        <f>ElectronicCopy!H44</f>
        <v>c21534</v>
      </c>
      <c r="G44" s="17">
        <f>Table1[[#This Row],[Sample Date]]</f>
        <v>40358</v>
      </c>
      <c r="H44" s="16" t="str">
        <f>ElectronicCopy!J44</f>
        <v>2:01PM</v>
      </c>
      <c r="I44" s="15"/>
      <c r="J44" s="102" t="s">
        <v>89</v>
      </c>
      <c r="K44" s="103"/>
      <c r="L44" s="103"/>
      <c r="M44" s="103"/>
      <c r="N44" s="103"/>
      <c r="O44" s="103"/>
      <c r="P44" s="103"/>
      <c r="Q44" s="103"/>
      <c r="R44" s="104"/>
    </row>
    <row r="45" spans="1:18">
      <c r="A45" s="15">
        <v>44</v>
      </c>
      <c r="B45" s="15" t="s">
        <v>28</v>
      </c>
      <c r="C45" s="15">
        <f t="shared" si="0"/>
        <v>3</v>
      </c>
      <c r="D45" s="16">
        <f>Table1[[#This Row],[Sample ID]]</f>
        <v>6344</v>
      </c>
      <c r="E45" s="16" t="str">
        <f>ElectronicCopy!G45</f>
        <v>c359</v>
      </c>
      <c r="F45" s="16" t="str">
        <f>ElectronicCopy!H45</f>
        <v>c21535</v>
      </c>
      <c r="G45" s="17">
        <f>Table1[[#This Row],[Sample Date]]</f>
        <v>40358</v>
      </c>
      <c r="H45" s="16" t="str">
        <f>ElectronicCopy!J45</f>
        <v>2:05PM</v>
      </c>
      <c r="I45" s="15"/>
      <c r="J45" s="105"/>
      <c r="K45" s="106"/>
      <c r="L45" s="106"/>
      <c r="M45" s="106"/>
      <c r="N45" s="106"/>
      <c r="O45" s="106"/>
      <c r="P45" s="106"/>
      <c r="Q45" s="106"/>
      <c r="R45" s="107"/>
    </row>
    <row r="46" spans="1:18">
      <c r="A46" s="15">
        <v>45</v>
      </c>
      <c r="B46" s="15" t="s">
        <v>28</v>
      </c>
      <c r="C46" s="15">
        <f t="shared" si="0"/>
        <v>3</v>
      </c>
      <c r="D46" s="16">
        <f>Table1[[#This Row],[Sample ID]]</f>
        <v>6345</v>
      </c>
      <c r="E46" s="16" t="str">
        <f>ElectronicCopy!G46</f>
        <v>c359</v>
      </c>
      <c r="F46" s="16" t="str">
        <f>ElectronicCopy!H46</f>
        <v>c21536</v>
      </c>
      <c r="G46" s="17">
        <f>Table1[[#This Row],[Sample Date]]</f>
        <v>40358</v>
      </c>
      <c r="H46" s="16" t="str">
        <f>ElectronicCopy!J46</f>
        <v>2:07PM</v>
      </c>
      <c r="I46" s="15"/>
      <c r="J46" s="105"/>
      <c r="K46" s="106"/>
      <c r="L46" s="106"/>
      <c r="M46" s="106"/>
      <c r="N46" s="106"/>
      <c r="O46" s="106"/>
      <c r="P46" s="106"/>
      <c r="Q46" s="106"/>
      <c r="R46" s="107"/>
    </row>
    <row r="47" spans="1:18">
      <c r="A47" s="15">
        <v>46</v>
      </c>
      <c r="B47" s="15" t="s">
        <v>28</v>
      </c>
      <c r="C47" s="15">
        <f t="shared" si="0"/>
        <v>3</v>
      </c>
      <c r="D47" s="16">
        <f>Table1[[#This Row],[Sample ID]]</f>
        <v>6346</v>
      </c>
      <c r="E47" s="16" t="str">
        <f>ElectronicCopy!G47</f>
        <v>c359</v>
      </c>
      <c r="F47" s="16" t="str">
        <f>ElectronicCopy!H47</f>
        <v>c21537</v>
      </c>
      <c r="G47" s="17">
        <f>Table1[[#This Row],[Sample Date]]</f>
        <v>40358</v>
      </c>
      <c r="H47" s="16" t="str">
        <f>ElectronicCopy!J47</f>
        <v>2:10PM</v>
      </c>
      <c r="I47" s="15"/>
      <c r="J47" s="108"/>
      <c r="K47" s="109"/>
      <c r="L47" s="109"/>
      <c r="M47" s="109"/>
      <c r="N47" s="109"/>
      <c r="O47" s="109"/>
      <c r="P47" s="109"/>
      <c r="Q47" s="109"/>
      <c r="R47" s="110"/>
    </row>
    <row r="48" spans="1:18">
      <c r="A48" s="15">
        <v>47</v>
      </c>
      <c r="B48" s="15" t="s">
        <v>28</v>
      </c>
      <c r="C48" s="15">
        <f t="shared" si="0"/>
        <v>3</v>
      </c>
      <c r="D48" s="16">
        <f>Table1[[#This Row],[Sample ID]]</f>
        <v>6347</v>
      </c>
      <c r="E48" s="16" t="str">
        <f>ElectronicCopy!G48</f>
        <v>c359</v>
      </c>
      <c r="F48" s="16" t="str">
        <f>ElectronicCopy!H48</f>
        <v>c21538</v>
      </c>
      <c r="G48" s="17">
        <f>Table1[[#This Row],[Sample Date]]</f>
        <v>40358</v>
      </c>
      <c r="H48" s="16" t="str">
        <f>ElectronicCopy!J48</f>
        <v>2:12PM</v>
      </c>
      <c r="I48" s="15"/>
      <c r="J48" s="12"/>
      <c r="K48" s="12"/>
      <c r="L48" s="12"/>
      <c r="M48" s="12"/>
      <c r="N48" s="12"/>
      <c r="O48" s="12"/>
      <c r="P48" s="12"/>
      <c r="Q48" s="12"/>
      <c r="R48" s="12"/>
    </row>
    <row r="49" spans="1:18">
      <c r="A49" s="15">
        <v>48</v>
      </c>
      <c r="B49" s="15" t="s">
        <v>28</v>
      </c>
      <c r="C49" s="15">
        <f t="shared" si="0"/>
        <v>3</v>
      </c>
      <c r="D49" s="16">
        <f>Table1[[#This Row],[Sample ID]]</f>
        <v>6348</v>
      </c>
      <c r="E49" s="16" t="str">
        <f>ElectronicCopy!G49</f>
        <v>c359</v>
      </c>
      <c r="F49" s="16" t="str">
        <f>ElectronicCopy!H49</f>
        <v>c21539</v>
      </c>
      <c r="G49" s="17">
        <f>Table1[[#This Row],[Sample Date]]</f>
        <v>40358</v>
      </c>
      <c r="H49" s="16" t="str">
        <f>ElectronicCopy!J49</f>
        <v>2:14PM</v>
      </c>
      <c r="I49" s="15"/>
      <c r="J49" s="12"/>
      <c r="K49" s="12"/>
      <c r="L49" s="12"/>
      <c r="M49" s="12"/>
      <c r="N49" s="12"/>
      <c r="O49" s="12"/>
      <c r="P49" s="12"/>
      <c r="Q49" s="12"/>
      <c r="R49" s="12"/>
    </row>
    <row r="50" spans="1:18">
      <c r="A50" s="15">
        <v>49</v>
      </c>
      <c r="B50" s="15" t="s">
        <v>28</v>
      </c>
      <c r="C50" s="15">
        <f t="shared" si="0"/>
        <v>3</v>
      </c>
      <c r="D50" s="16">
        <f>Table1[[#This Row],[Sample ID]]</f>
        <v>6349</v>
      </c>
      <c r="E50" s="16" t="str">
        <f>ElectronicCopy!G50</f>
        <v>c359</v>
      </c>
      <c r="F50" s="16" t="str">
        <f>ElectronicCopy!H50</f>
        <v>c21540</v>
      </c>
      <c r="G50" s="17">
        <f>Table1[[#This Row],[Sample Date]]</f>
        <v>40358</v>
      </c>
      <c r="H50" s="16" t="str">
        <f>ElectronicCopy!J50</f>
        <v>2:25PM</v>
      </c>
      <c r="I50" s="15"/>
      <c r="J50" s="12"/>
      <c r="K50" s="12"/>
      <c r="L50" s="12"/>
      <c r="M50" s="12"/>
      <c r="N50" s="12"/>
      <c r="O50" s="12"/>
      <c r="P50" s="12"/>
      <c r="Q50" s="12"/>
      <c r="R50" s="12"/>
    </row>
    <row r="51" spans="1:18">
      <c r="A51" s="15">
        <v>50</v>
      </c>
      <c r="B51" s="15" t="s">
        <v>28</v>
      </c>
      <c r="C51" s="15">
        <f t="shared" si="0"/>
        <v>3</v>
      </c>
      <c r="D51" s="16">
        <f>Table1[[#This Row],[Sample ID]]</f>
        <v>6350</v>
      </c>
      <c r="E51" s="16" t="str">
        <f>ElectronicCopy!G51</f>
        <v>c359</v>
      </c>
      <c r="F51" s="16" t="str">
        <f>ElectronicCopy!H51</f>
        <v>c21541</v>
      </c>
      <c r="G51" s="17">
        <f>Table1[[#This Row],[Sample Date]]</f>
        <v>40358</v>
      </c>
      <c r="H51" s="16" t="str">
        <f>ElectronicCopy!J51</f>
        <v>2:27PM</v>
      </c>
      <c r="I51" s="15"/>
      <c r="J51" s="12"/>
      <c r="K51" s="12"/>
      <c r="L51" s="12"/>
      <c r="M51" s="12"/>
      <c r="N51" s="12"/>
      <c r="O51" s="12"/>
      <c r="P51" s="12"/>
      <c r="Q51" s="12"/>
      <c r="R51" s="12"/>
    </row>
    <row r="52" spans="1:18">
      <c r="A52" s="15">
        <v>51</v>
      </c>
      <c r="B52" s="15" t="s">
        <v>28</v>
      </c>
      <c r="C52" s="15">
        <f t="shared" si="0"/>
        <v>3</v>
      </c>
      <c r="D52" s="16">
        <f>Table1[[#This Row],[Sample ID]]</f>
        <v>6351</v>
      </c>
      <c r="E52" s="16" t="str">
        <f>ElectronicCopy!G52</f>
        <v>c359</v>
      </c>
      <c r="F52" s="16" t="str">
        <f>ElectronicCopy!H52</f>
        <v>c21542</v>
      </c>
      <c r="G52" s="17">
        <f>Table1[[#This Row],[Sample Date]]</f>
        <v>40358</v>
      </c>
      <c r="H52" s="16" t="str">
        <f>ElectronicCopy!J52</f>
        <v>2:29PM</v>
      </c>
      <c r="I52" s="15"/>
      <c r="J52" s="12"/>
      <c r="K52" s="12"/>
      <c r="L52" s="12"/>
      <c r="M52" s="12"/>
      <c r="N52" s="12"/>
      <c r="O52" s="12"/>
      <c r="P52" s="12"/>
      <c r="Q52" s="12"/>
      <c r="R52" s="12"/>
    </row>
    <row r="53" spans="1:18">
      <c r="A53" s="15">
        <v>52</v>
      </c>
      <c r="B53" s="15" t="s">
        <v>28</v>
      </c>
      <c r="C53" s="15">
        <f t="shared" si="0"/>
        <v>3</v>
      </c>
      <c r="D53" s="16">
        <f>Table1[[#This Row],[Sample ID]]</f>
        <v>6352</v>
      </c>
      <c r="E53" s="16" t="str">
        <f>ElectronicCopy!G53</f>
        <v>c359</v>
      </c>
      <c r="F53" s="16" t="str">
        <f>ElectronicCopy!H53</f>
        <v>c21543</v>
      </c>
      <c r="G53" s="17">
        <f>Table1[[#This Row],[Sample Date]]</f>
        <v>40358</v>
      </c>
      <c r="H53" s="16" t="str">
        <f>ElectronicCopy!J53</f>
        <v>2:32PM</v>
      </c>
      <c r="I53" s="15"/>
      <c r="J53" s="12"/>
      <c r="K53" s="12"/>
      <c r="L53" s="12"/>
      <c r="M53" s="12"/>
      <c r="N53" s="12"/>
      <c r="O53" s="12"/>
      <c r="P53" s="12"/>
      <c r="Q53" s="12"/>
      <c r="R53" s="12"/>
    </row>
    <row r="54" spans="1:18">
      <c r="A54" s="15">
        <v>53</v>
      </c>
      <c r="B54" s="15" t="s">
        <v>28</v>
      </c>
      <c r="C54" s="15">
        <f t="shared" si="0"/>
        <v>3</v>
      </c>
      <c r="D54" s="16">
        <f>Table1[[#This Row],[Sample ID]]</f>
        <v>6353</v>
      </c>
      <c r="E54" s="16" t="str">
        <f>ElectronicCopy!U2</f>
        <v>c359</v>
      </c>
      <c r="F54" s="16" t="str">
        <f>ElectronicCopy!V2</f>
        <v>c21544</v>
      </c>
      <c r="G54" s="17">
        <f>Table1[[#This Row],[Sample Date]]</f>
        <v>40358</v>
      </c>
      <c r="H54" s="16" t="str">
        <f>ElectronicCopy!X2</f>
        <v>2:35PM</v>
      </c>
      <c r="I54" s="15"/>
      <c r="J54" s="12"/>
      <c r="K54" s="12"/>
      <c r="L54" s="12"/>
      <c r="M54" s="12"/>
      <c r="N54" s="12"/>
      <c r="O54" s="12"/>
      <c r="P54" s="12"/>
      <c r="Q54" s="12"/>
      <c r="R54" s="12"/>
    </row>
    <row r="55" spans="1:18">
      <c r="J55" s="12"/>
      <c r="K55" s="12"/>
      <c r="L55" s="12"/>
      <c r="M55" s="12"/>
      <c r="N55" s="12"/>
    </row>
    <row r="56" spans="1:18">
      <c r="J56" s="12"/>
      <c r="K56" s="12"/>
      <c r="L56" s="12"/>
      <c r="M56" s="12"/>
      <c r="N56" s="12"/>
    </row>
    <row r="57" spans="1:18">
      <c r="J57" s="12"/>
      <c r="K57" s="12"/>
    </row>
    <row r="58" spans="1:18">
      <c r="J58" s="12"/>
      <c r="K58" s="12"/>
    </row>
    <row r="59" spans="1:18">
      <c r="J59" s="12"/>
      <c r="K59" s="12"/>
    </row>
  </sheetData>
  <mergeCells count="25">
    <mergeCell ref="M38:R39"/>
    <mergeCell ref="J38:L39"/>
    <mergeCell ref="J40:L41"/>
    <mergeCell ref="M40:R41"/>
    <mergeCell ref="J44:R47"/>
    <mergeCell ref="Q26:R27"/>
    <mergeCell ref="Q28:R29"/>
    <mergeCell ref="Q30:R31"/>
    <mergeCell ref="Q32:R33"/>
    <mergeCell ref="Q34:R35"/>
    <mergeCell ref="P26:P27"/>
    <mergeCell ref="P28:P29"/>
    <mergeCell ref="P30:P31"/>
    <mergeCell ref="P32:P33"/>
    <mergeCell ref="P34:P35"/>
    <mergeCell ref="J32:K33"/>
    <mergeCell ref="J34:K35"/>
    <mergeCell ref="J30:K31"/>
    <mergeCell ref="L26:O27"/>
    <mergeCell ref="L28:O29"/>
    <mergeCell ref="J26:K27"/>
    <mergeCell ref="J28:K29"/>
    <mergeCell ref="L30:O31"/>
    <mergeCell ref="L32:O33"/>
    <mergeCell ref="L34:O35"/>
  </mergeCells>
  <printOptions horizontalCentered="1" verticalCentered="1"/>
  <pageMargins left="0.7" right="0.7" top="0.75" bottom="0.75" header="0.3" footer="0.3"/>
  <pageSetup orientation="portrait" r:id="rId1"/>
  <headerFooter>
    <oddHeader>&amp;LTRENHOLM DEP BMP
Custody Form&amp;C2556 West Highway 318
Citra, FL 32113&amp;RProject 3</oddHeader>
    <oddFooter>&amp;LPrepared by Basil Wetherington&amp;C&amp;D&amp;RPage &amp;P</oddFooter>
  </headerFooter>
  <ignoredErrors>
    <ignoredError sqref="C2 H54" calculatedColumn="1"/>
  </ignoredErrors>
  <tableParts count="2">
    <tablePart r:id="rId2"/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>
  <dimension ref="A1:J65"/>
  <sheetViews>
    <sheetView workbookViewId="0">
      <selection activeCell="H25" sqref="H25"/>
    </sheetView>
  </sheetViews>
  <sheetFormatPr defaultRowHeight="15"/>
  <cols>
    <col min="1" max="9" width="9.140625" style="18"/>
    <col min="10" max="10" width="10.7109375" style="18" bestFit="1" customWidth="1"/>
    <col min="11" max="16384" width="9.140625" style="18"/>
  </cols>
  <sheetData>
    <row r="1" spans="1:10">
      <c r="A1" s="18" t="s">
        <v>62</v>
      </c>
      <c r="B1" s="18" t="s">
        <v>3</v>
      </c>
      <c r="C1" s="18" t="s">
        <v>4</v>
      </c>
      <c r="D1" s="18" t="s">
        <v>5</v>
      </c>
      <c r="E1" s="18" t="s">
        <v>6</v>
      </c>
      <c r="F1" s="18" t="s">
        <v>70</v>
      </c>
      <c r="G1" s="18" t="s">
        <v>93</v>
      </c>
      <c r="H1" s="18" t="s">
        <v>90</v>
      </c>
      <c r="I1" s="18" t="s">
        <v>91</v>
      </c>
      <c r="J1" s="18" t="s">
        <v>92</v>
      </c>
    </row>
    <row r="2" spans="1:10">
      <c r="A2" s="18">
        <v>1</v>
      </c>
      <c r="B2" s="18">
        <f>Table1[[#This Row],[Sample ID]]</f>
        <v>6301</v>
      </c>
      <c r="C2" s="18">
        <f>Table1[[#This Row],[ARL Set No.]]</f>
        <v>359</v>
      </c>
      <c r="D2" s="18">
        <f>Table1[[#This Row],[ARL Lab No.]]</f>
        <v>21492</v>
      </c>
      <c r="E2" s="19">
        <f>Table1[[#This Row],[Sample Date]]</f>
        <v>40358</v>
      </c>
      <c r="F2" s="18" t="str">
        <f>CONCATENATE(FieldWorksheet!J2,":",FieldWorksheet!K2,FieldWorksheet!L2)</f>
        <v>9:55AM</v>
      </c>
      <c r="G2" s="18" t="str">
        <f>FieldWorksheet!AA2</f>
        <v>NOx-N</v>
      </c>
      <c r="H2" s="18" t="str">
        <f>Table1[[#This Row],[Preservation Method]]</f>
        <v>H2SO4</v>
      </c>
      <c r="I2" s="18" t="str">
        <f>Table1[[#This Row],[Cool (Wet Ice) to &lt;4°C]]</f>
        <v>YES</v>
      </c>
      <c r="J2" s="18">
        <f>Table1[[#This Row],[Final Volume (mL)]]/1000</f>
        <v>6.45</v>
      </c>
    </row>
    <row r="3" spans="1:10">
      <c r="A3" s="18">
        <v>2</v>
      </c>
      <c r="B3" s="18">
        <f>Table1[[#This Row],[Sample ID]]</f>
        <v>6302</v>
      </c>
      <c r="C3" s="18">
        <f>Table1[[#This Row],[ARL Set No.]]</f>
        <v>359</v>
      </c>
      <c r="D3" s="18">
        <f>Table1[[#This Row],[ARL Lab No.]]</f>
        <v>21493</v>
      </c>
      <c r="E3" s="19">
        <f>Table1[[#This Row],[Sample Date]]</f>
        <v>40358</v>
      </c>
      <c r="F3" s="18" t="str">
        <f>CONCATENATE(FieldWorksheet!J3,":",FieldWorksheet!K3,FieldWorksheet!L3)</f>
        <v>10:08AM</v>
      </c>
      <c r="G3" s="18" t="str">
        <f>G2</f>
        <v>NOx-N</v>
      </c>
      <c r="H3" s="18" t="str">
        <f>Table1[[#This Row],[Preservation Method]]</f>
        <v>H2SO4</v>
      </c>
      <c r="I3" s="18" t="str">
        <f>Table1[[#This Row],[Cool (Wet Ice) to &lt;4°C]]</f>
        <v>YES</v>
      </c>
      <c r="J3" s="18">
        <f>Table1[[#This Row],[Final Volume (mL)]]/1000</f>
        <v>0.6</v>
      </c>
    </row>
    <row r="4" spans="1:10">
      <c r="A4" s="18">
        <v>3</v>
      </c>
      <c r="B4" s="18">
        <f>Table1[[#This Row],[Sample ID]]</f>
        <v>6303</v>
      </c>
      <c r="C4" s="18">
        <f>Table1[[#This Row],[ARL Set No.]]</f>
        <v>359</v>
      </c>
      <c r="D4" s="18">
        <f>Table1[[#This Row],[ARL Lab No.]]</f>
        <v>21494</v>
      </c>
      <c r="E4" s="19">
        <f>Table1[[#This Row],[Sample Date]]</f>
        <v>40358</v>
      </c>
      <c r="F4" s="18" t="str">
        <f>CONCATENATE(FieldWorksheet!J4,":",FieldWorksheet!K4,FieldWorksheet!L4)</f>
        <v>10:12AM</v>
      </c>
      <c r="G4" s="18" t="str">
        <f>G3</f>
        <v>NOx-N</v>
      </c>
      <c r="H4" s="18" t="str">
        <f>Table1[[#This Row],[Preservation Method]]</f>
        <v>H2SO4</v>
      </c>
      <c r="I4" s="18" t="str">
        <f>Table1[[#This Row],[Cool (Wet Ice) to &lt;4°C]]</f>
        <v>YES</v>
      </c>
      <c r="J4" s="18">
        <f>Table1[[#This Row],[Final Volume (mL)]]/1000</f>
        <v>0.65</v>
      </c>
    </row>
    <row r="5" spans="1:10">
      <c r="A5" s="18">
        <v>4</v>
      </c>
      <c r="B5" s="18">
        <f>Table1[[#This Row],[Sample ID]]</f>
        <v>6304</v>
      </c>
      <c r="C5" s="18">
        <f>Table1[[#This Row],[ARL Set No.]]</f>
        <v>359</v>
      </c>
      <c r="D5" s="18">
        <f>Table1[[#This Row],[ARL Lab No.]]</f>
        <v>21495</v>
      </c>
      <c r="E5" s="19">
        <f>Table1[[#This Row],[Sample Date]]</f>
        <v>40358</v>
      </c>
      <c r="F5" s="18" t="str">
        <f>CONCATENATE(FieldWorksheet!J5,":",FieldWorksheet!K5,FieldWorksheet!L5)</f>
        <v>10:15AM</v>
      </c>
      <c r="G5" s="18" t="str">
        <f t="shared" ref="G5:G65" si="0">G4</f>
        <v>NOx-N</v>
      </c>
      <c r="H5" s="18" t="str">
        <f>Table1[[#This Row],[Preservation Method]]</f>
        <v>H2SO4</v>
      </c>
      <c r="I5" s="18" t="str">
        <f>Table1[[#This Row],[Cool (Wet Ice) to &lt;4°C]]</f>
        <v>YES</v>
      </c>
      <c r="J5" s="18">
        <f>Table1[[#This Row],[Final Volume (mL)]]/1000</f>
        <v>0.55000000000000004</v>
      </c>
    </row>
    <row r="6" spans="1:10">
      <c r="A6" s="18">
        <v>5</v>
      </c>
      <c r="B6" s="18">
        <f>Table1[[#This Row],[Sample ID]]</f>
        <v>6305</v>
      </c>
      <c r="C6" s="18">
        <f>Table1[[#This Row],[ARL Set No.]]</f>
        <v>359</v>
      </c>
      <c r="D6" s="18">
        <f>Table1[[#This Row],[ARL Lab No.]]</f>
        <v>21496</v>
      </c>
      <c r="E6" s="19">
        <f>Table1[[#This Row],[Sample Date]]</f>
        <v>40358</v>
      </c>
      <c r="F6" s="18" t="str">
        <f>CONCATENATE(FieldWorksheet!J6,":",FieldWorksheet!K6,FieldWorksheet!L6)</f>
        <v>10:19AM</v>
      </c>
      <c r="G6" s="18" t="str">
        <f t="shared" si="0"/>
        <v>NOx-N</v>
      </c>
      <c r="H6" s="18" t="str">
        <f>Table1[[#This Row],[Preservation Method]]</f>
        <v>H2SO4</v>
      </c>
      <c r="I6" s="18" t="str">
        <f>Table1[[#This Row],[Cool (Wet Ice) to &lt;4°C]]</f>
        <v>YES</v>
      </c>
      <c r="J6" s="18">
        <f>Table1[[#This Row],[Final Volume (mL)]]/1000</f>
        <v>0.95</v>
      </c>
    </row>
    <row r="7" spans="1:10">
      <c r="A7" s="18">
        <v>6</v>
      </c>
      <c r="B7" s="18">
        <f>Table1[[#This Row],[Sample ID]]</f>
        <v>6306</v>
      </c>
      <c r="C7" s="18">
        <f>Table1[[#This Row],[ARL Set No.]]</f>
        <v>359</v>
      </c>
      <c r="D7" s="18">
        <f>Table1[[#This Row],[ARL Lab No.]]</f>
        <v>21497</v>
      </c>
      <c r="E7" s="19">
        <f>Table1[[#This Row],[Sample Date]]</f>
        <v>40358</v>
      </c>
      <c r="F7" s="18" t="str">
        <f>CONCATENATE(FieldWorksheet!J7,":",FieldWorksheet!K7,FieldWorksheet!L7)</f>
        <v>10:24AM</v>
      </c>
      <c r="G7" s="18" t="str">
        <f t="shared" si="0"/>
        <v>NOx-N</v>
      </c>
      <c r="H7" s="18" t="str">
        <f>Table1[[#This Row],[Preservation Method]]</f>
        <v>H2SO4</v>
      </c>
      <c r="I7" s="18" t="str">
        <f>Table1[[#This Row],[Cool (Wet Ice) to &lt;4°C]]</f>
        <v>YES</v>
      </c>
      <c r="J7" s="18">
        <f>Table1[[#This Row],[Final Volume (mL)]]/1000</f>
        <v>0.75</v>
      </c>
    </row>
    <row r="8" spans="1:10">
      <c r="A8" s="18">
        <v>7</v>
      </c>
      <c r="B8" s="18">
        <f>Table1[[#This Row],[Sample ID]]</f>
        <v>6307</v>
      </c>
      <c r="C8" s="18">
        <f>Table1[[#This Row],[ARL Set No.]]</f>
        <v>359</v>
      </c>
      <c r="D8" s="18">
        <f>Table1[[#This Row],[ARL Lab No.]]</f>
        <v>21498</v>
      </c>
      <c r="E8" s="19">
        <f>Table1[[#This Row],[Sample Date]]</f>
        <v>40358</v>
      </c>
      <c r="F8" s="18" t="str">
        <f>CONCATENATE(FieldWorksheet!J8,":",FieldWorksheet!K8,FieldWorksheet!L8)</f>
        <v>10:34AM</v>
      </c>
      <c r="G8" s="18" t="str">
        <f t="shared" si="0"/>
        <v>NOx-N</v>
      </c>
      <c r="H8" s="18" t="str">
        <f>Table1[[#This Row],[Preservation Method]]</f>
        <v>H2SO4</v>
      </c>
      <c r="I8" s="18" t="str">
        <f>Table1[[#This Row],[Cool (Wet Ice) to &lt;4°C]]</f>
        <v>YES</v>
      </c>
      <c r="J8" s="18">
        <f>Table1[[#This Row],[Final Volume (mL)]]/1000</f>
        <v>0.9</v>
      </c>
    </row>
    <row r="9" spans="1:10">
      <c r="A9" s="18">
        <v>8</v>
      </c>
      <c r="B9" s="18">
        <f>Table1[[#This Row],[Sample ID]]</f>
        <v>6308</v>
      </c>
      <c r="C9" s="18">
        <f>Table1[[#This Row],[ARL Set No.]]</f>
        <v>359</v>
      </c>
      <c r="D9" s="18">
        <f>Table1[[#This Row],[ARL Lab No.]]</f>
        <v>21499</v>
      </c>
      <c r="E9" s="19">
        <f>Table1[[#This Row],[Sample Date]]</f>
        <v>40358</v>
      </c>
      <c r="F9" s="18" t="str">
        <f>CONCATENATE(FieldWorksheet!J9,":",FieldWorksheet!K9,FieldWorksheet!L9)</f>
        <v>10:34AM</v>
      </c>
      <c r="G9" s="18" t="str">
        <f t="shared" si="0"/>
        <v>NOx-N</v>
      </c>
      <c r="H9" s="18" t="str">
        <f>Table1[[#This Row],[Preservation Method]]</f>
        <v>H2SO4</v>
      </c>
      <c r="I9" s="18" t="str">
        <f>Table1[[#This Row],[Cool (Wet Ice) to &lt;4°C]]</f>
        <v>YES</v>
      </c>
      <c r="J9" s="18">
        <f>Table1[[#This Row],[Final Volume (mL)]]/1000</f>
        <v>1.25</v>
      </c>
    </row>
    <row r="10" spans="1:10">
      <c r="A10" s="18">
        <v>9</v>
      </c>
      <c r="B10" s="18">
        <f>Table1[[#This Row],[Sample ID]]</f>
        <v>6309</v>
      </c>
      <c r="C10" s="18">
        <f>Table1[[#This Row],[ARL Set No.]]</f>
        <v>359</v>
      </c>
      <c r="D10" s="18">
        <f>Table1[[#This Row],[ARL Lab No.]]</f>
        <v>21500</v>
      </c>
      <c r="E10" s="19">
        <f>Table1[[#This Row],[Sample Date]]</f>
        <v>40358</v>
      </c>
      <c r="F10" s="18" t="str">
        <f>CONCATENATE(FieldWorksheet!J10,":",FieldWorksheet!K10,FieldWorksheet!L10)</f>
        <v>10:39AM</v>
      </c>
      <c r="G10" s="18" t="str">
        <f t="shared" si="0"/>
        <v>NOx-N</v>
      </c>
      <c r="H10" s="18" t="str">
        <f>Table1[[#This Row],[Preservation Method]]</f>
        <v>H2SO4</v>
      </c>
      <c r="I10" s="18" t="str">
        <f>Table1[[#This Row],[Cool (Wet Ice) to &lt;4°C]]</f>
        <v>YES</v>
      </c>
      <c r="J10" s="18">
        <f>Table1[[#This Row],[Final Volume (mL)]]/1000</f>
        <v>6.55</v>
      </c>
    </row>
    <row r="11" spans="1:10">
      <c r="A11" s="18">
        <v>10</v>
      </c>
      <c r="B11" s="18">
        <f>Table1[[#This Row],[Sample ID]]</f>
        <v>6310</v>
      </c>
      <c r="C11" s="18">
        <f>Table1[[#This Row],[ARL Set No.]]</f>
        <v>359</v>
      </c>
      <c r="D11" s="18">
        <f>Table1[[#This Row],[ARL Lab No.]]</f>
        <v>21501</v>
      </c>
      <c r="E11" s="19">
        <f>Table1[[#This Row],[Sample Date]]</f>
        <v>40358</v>
      </c>
      <c r="F11" s="18" t="str">
        <f>CONCATENATE(FieldWorksheet!J11,":",FieldWorksheet!K11,FieldWorksheet!L11)</f>
        <v>10:41AM</v>
      </c>
      <c r="G11" s="18" t="str">
        <f t="shared" si="0"/>
        <v>NOx-N</v>
      </c>
      <c r="H11" s="18" t="str">
        <f>Table1[[#This Row],[Preservation Method]]</f>
        <v>H2SO4</v>
      </c>
      <c r="I11" s="18" t="str">
        <f>Table1[[#This Row],[Cool (Wet Ice) to &lt;4°C]]</f>
        <v>YES</v>
      </c>
      <c r="J11" s="18">
        <f>Table1[[#This Row],[Final Volume (mL)]]/1000</f>
        <v>3.25</v>
      </c>
    </row>
    <row r="12" spans="1:10">
      <c r="A12" s="18">
        <v>11</v>
      </c>
      <c r="B12" s="18">
        <f>Table1[[#This Row],[Sample ID]]</f>
        <v>6311</v>
      </c>
      <c r="C12" s="18">
        <f>Table1[[#This Row],[ARL Set No.]]</f>
        <v>359</v>
      </c>
      <c r="D12" s="18">
        <f>Table1[[#This Row],[ARL Lab No.]]</f>
        <v>21502</v>
      </c>
      <c r="E12" s="19">
        <f>Table1[[#This Row],[Sample Date]]</f>
        <v>40358</v>
      </c>
      <c r="F12" s="18" t="str">
        <f>CONCATENATE(FieldWorksheet!J12,":",FieldWorksheet!K12,FieldWorksheet!L12)</f>
        <v>10:46AM</v>
      </c>
      <c r="G12" s="18" t="str">
        <f t="shared" si="0"/>
        <v>NOx-N</v>
      </c>
      <c r="H12" s="18" t="str">
        <f>Table1[[#This Row],[Preservation Method]]</f>
        <v>H2SO4</v>
      </c>
      <c r="I12" s="18" t="str">
        <f>Table1[[#This Row],[Cool (Wet Ice) to &lt;4°C]]</f>
        <v>YES</v>
      </c>
      <c r="J12" s="18">
        <f>Table1[[#This Row],[Final Volume (mL)]]/1000</f>
        <v>7.75</v>
      </c>
    </row>
    <row r="13" spans="1:10">
      <c r="A13" s="18">
        <v>12</v>
      </c>
      <c r="B13" s="18">
        <f>Table1[[#This Row],[Sample ID]]</f>
        <v>6312</v>
      </c>
      <c r="C13" s="18">
        <f>Table1[[#This Row],[ARL Set No.]]</f>
        <v>359</v>
      </c>
      <c r="D13" s="18">
        <f>Table1[[#This Row],[ARL Lab No.]]</f>
        <v>21503</v>
      </c>
      <c r="E13" s="19">
        <f>Table1[[#This Row],[Sample Date]]</f>
        <v>40358</v>
      </c>
      <c r="F13" s="18" t="str">
        <f>CONCATENATE(FieldWorksheet!J13,":",FieldWorksheet!K13,FieldWorksheet!L13)</f>
        <v>10:48AM</v>
      </c>
      <c r="G13" s="18" t="str">
        <f t="shared" si="0"/>
        <v>NOx-N</v>
      </c>
      <c r="H13" s="18" t="str">
        <f>Table1[[#This Row],[Preservation Method]]</f>
        <v>H2SO4</v>
      </c>
      <c r="I13" s="18" t="str">
        <f>Table1[[#This Row],[Cool (Wet Ice) to &lt;4°C]]</f>
        <v>YES</v>
      </c>
      <c r="J13" s="18">
        <f>Table1[[#This Row],[Final Volume (mL)]]/1000</f>
        <v>15.05</v>
      </c>
    </row>
    <row r="14" spans="1:10">
      <c r="A14" s="18">
        <v>13</v>
      </c>
      <c r="B14" s="18">
        <f>Table1[[#This Row],[Sample ID]]</f>
        <v>6313</v>
      </c>
      <c r="C14" s="18">
        <f>Table1[[#This Row],[ARL Set No.]]</f>
        <v>359</v>
      </c>
      <c r="D14" s="18">
        <f>Table1[[#This Row],[ARL Lab No.]]</f>
        <v>21504</v>
      </c>
      <c r="E14" s="19">
        <f>Table1[[#This Row],[Sample Date]]</f>
        <v>40358</v>
      </c>
      <c r="F14" s="18" t="str">
        <f>CONCATENATE(FieldWorksheet!J14,":",FieldWorksheet!K14,FieldWorksheet!L14)</f>
        <v>10:53AM</v>
      </c>
      <c r="G14" s="18" t="str">
        <f t="shared" si="0"/>
        <v>NOx-N</v>
      </c>
      <c r="H14" s="18" t="str">
        <f>Table1[[#This Row],[Preservation Method]]</f>
        <v>H2SO4</v>
      </c>
      <c r="I14" s="18" t="str">
        <f>Table1[[#This Row],[Cool (Wet Ice) to &lt;4°C]]</f>
        <v>YES</v>
      </c>
      <c r="J14" s="18">
        <f>Table1[[#This Row],[Final Volume (mL)]]/1000</f>
        <v>0.95</v>
      </c>
    </row>
    <row r="15" spans="1:10">
      <c r="A15" s="18">
        <v>14</v>
      </c>
      <c r="B15" s="18">
        <f>Table1[[#This Row],[Sample ID]]</f>
        <v>6314</v>
      </c>
      <c r="C15" s="18">
        <f>Table1[[#This Row],[ARL Set No.]]</f>
        <v>359</v>
      </c>
      <c r="D15" s="18">
        <f>Table1[[#This Row],[ARL Lab No.]]</f>
        <v>21505</v>
      </c>
      <c r="E15" s="19">
        <f>Table1[[#This Row],[Sample Date]]</f>
        <v>40358</v>
      </c>
      <c r="F15" s="18" t="str">
        <f>CONCATENATE(FieldWorksheet!J15,":",FieldWorksheet!K15,FieldWorksheet!L15)</f>
        <v>10:55AM</v>
      </c>
      <c r="G15" s="18" t="str">
        <f t="shared" si="0"/>
        <v>NOx-N</v>
      </c>
      <c r="H15" s="18" t="str">
        <f>Table1[[#This Row],[Preservation Method]]</f>
        <v>H2SO4</v>
      </c>
      <c r="I15" s="18" t="str">
        <f>Table1[[#This Row],[Cool (Wet Ice) to &lt;4°C]]</f>
        <v>YES</v>
      </c>
      <c r="J15" s="18">
        <f>Table1[[#This Row],[Final Volume (mL)]]/1000</f>
        <v>4.95</v>
      </c>
    </row>
    <row r="16" spans="1:10">
      <c r="A16" s="18">
        <v>15</v>
      </c>
      <c r="B16" s="18">
        <f>Table1[[#This Row],[Sample ID]]</f>
        <v>6315</v>
      </c>
      <c r="C16" s="18">
        <f>Table1[[#This Row],[ARL Set No.]]</f>
        <v>359</v>
      </c>
      <c r="D16" s="18">
        <f>Table1[[#This Row],[ARL Lab No.]]</f>
        <v>21506</v>
      </c>
      <c r="E16" s="19">
        <f>Table1[[#This Row],[Sample Date]]</f>
        <v>40358</v>
      </c>
      <c r="F16" s="18" t="str">
        <f>CONCATENATE(FieldWorksheet!J16,":",FieldWorksheet!K16,FieldWorksheet!L16)</f>
        <v>11:00AM</v>
      </c>
      <c r="G16" s="18" t="str">
        <f t="shared" si="0"/>
        <v>NOx-N</v>
      </c>
      <c r="H16" s="18" t="str">
        <f>Table1[[#This Row],[Preservation Method]]</f>
        <v>H2SO4</v>
      </c>
      <c r="I16" s="18" t="str">
        <f>Table1[[#This Row],[Cool (Wet Ice) to &lt;4°C]]</f>
        <v>YES</v>
      </c>
      <c r="J16" s="18">
        <f>Table1[[#This Row],[Final Volume (mL)]]/1000</f>
        <v>1.45</v>
      </c>
    </row>
    <row r="17" spans="1:10">
      <c r="A17" s="18">
        <v>16</v>
      </c>
      <c r="B17" s="18">
        <f>Table1[[#This Row],[Sample ID]]</f>
        <v>6316</v>
      </c>
      <c r="C17" s="18">
        <f>Table1[[#This Row],[ARL Set No.]]</f>
        <v>359</v>
      </c>
      <c r="D17" s="18">
        <f>Table1[[#This Row],[ARL Lab No.]]</f>
        <v>21507</v>
      </c>
      <c r="E17" s="19">
        <f>Table1[[#This Row],[Sample Date]]</f>
        <v>40358</v>
      </c>
      <c r="F17" s="18" t="str">
        <f>CONCATENATE(FieldWorksheet!J17,":",FieldWorksheet!K17,FieldWorksheet!L17)</f>
        <v>11:02AM</v>
      </c>
      <c r="G17" s="18" t="str">
        <f t="shared" si="0"/>
        <v>NOx-N</v>
      </c>
      <c r="H17" s="18" t="str">
        <f>Table1[[#This Row],[Preservation Method]]</f>
        <v>H2SO4</v>
      </c>
      <c r="I17" s="18" t="str">
        <f>Table1[[#This Row],[Cool (Wet Ice) to &lt;4°C]]</f>
        <v>YES</v>
      </c>
      <c r="J17" s="18">
        <f>Table1[[#This Row],[Final Volume (mL)]]/1000</f>
        <v>5.45</v>
      </c>
    </row>
    <row r="18" spans="1:10">
      <c r="A18" s="18">
        <v>17</v>
      </c>
      <c r="B18" s="18">
        <f>Table1[[#This Row],[Sample ID]]</f>
        <v>6317</v>
      </c>
      <c r="C18" s="18">
        <f>Table1[[#This Row],[ARL Set No.]]</f>
        <v>359</v>
      </c>
      <c r="D18" s="18">
        <f>Table1[[#This Row],[ARL Lab No.]]</f>
        <v>21508</v>
      </c>
      <c r="E18" s="19">
        <f>Table1[[#This Row],[Sample Date]]</f>
        <v>40358</v>
      </c>
      <c r="F18" s="18" t="str">
        <f>CONCATENATE(FieldWorksheet!J18,":",FieldWorksheet!K18,FieldWorksheet!L18)</f>
        <v>11:13AM</v>
      </c>
      <c r="G18" s="18" t="str">
        <f t="shared" si="0"/>
        <v>NOx-N</v>
      </c>
      <c r="H18" s="18" t="str">
        <f>Table1[[#This Row],[Preservation Method]]</f>
        <v>H2SO4</v>
      </c>
      <c r="I18" s="18" t="str">
        <f>Table1[[#This Row],[Cool (Wet Ice) to &lt;4°C]]</f>
        <v>YES</v>
      </c>
      <c r="J18" s="18">
        <f>Table1[[#This Row],[Final Volume (mL)]]/1000</f>
        <v>7</v>
      </c>
    </row>
    <row r="19" spans="1:10">
      <c r="A19" s="18">
        <v>18</v>
      </c>
      <c r="B19" s="18">
        <f>Table1[[#This Row],[Sample ID]]</f>
        <v>6318</v>
      </c>
      <c r="C19" s="18">
        <f>Table1[[#This Row],[ARL Set No.]]</f>
        <v>359</v>
      </c>
      <c r="D19" s="18">
        <f>Table1[[#This Row],[ARL Lab No.]]</f>
        <v>21509</v>
      </c>
      <c r="E19" s="19">
        <f>Table1[[#This Row],[Sample Date]]</f>
        <v>40358</v>
      </c>
      <c r="F19" s="18" t="str">
        <f>CONCATENATE(FieldWorksheet!J19,":",FieldWorksheet!K19,FieldWorksheet!L19)</f>
        <v>11:15AM</v>
      </c>
      <c r="G19" s="18" t="str">
        <f t="shared" si="0"/>
        <v>NOx-N</v>
      </c>
      <c r="H19" s="18" t="str">
        <f>Table1[[#This Row],[Preservation Method]]</f>
        <v>H2SO4</v>
      </c>
      <c r="I19" s="18" t="str">
        <f>Table1[[#This Row],[Cool (Wet Ice) to &lt;4°C]]</f>
        <v>YES</v>
      </c>
      <c r="J19" s="18">
        <f>Table1[[#This Row],[Final Volume (mL)]]/1000</f>
        <v>5.75</v>
      </c>
    </row>
    <row r="20" spans="1:10">
      <c r="A20" s="18">
        <v>19</v>
      </c>
      <c r="B20" s="18">
        <f>Table1[[#This Row],[Sample ID]]</f>
        <v>6319</v>
      </c>
      <c r="C20" s="18">
        <f>Table1[[#This Row],[ARL Set No.]]</f>
        <v>359</v>
      </c>
      <c r="D20" s="18">
        <f>Table1[[#This Row],[ARL Lab No.]]</f>
        <v>21510</v>
      </c>
      <c r="E20" s="19">
        <f>Table1[[#This Row],[Sample Date]]</f>
        <v>40358</v>
      </c>
      <c r="F20" s="18" t="str">
        <f>CONCATENATE(FieldWorksheet!J20,":",FieldWorksheet!K20,FieldWorksheet!L20)</f>
        <v>11:21AM</v>
      </c>
      <c r="G20" s="18" t="str">
        <f t="shared" si="0"/>
        <v>NOx-N</v>
      </c>
      <c r="H20" s="18" t="str">
        <f>Table1[[#This Row],[Preservation Method]]</f>
        <v>H2SO4</v>
      </c>
      <c r="I20" s="18" t="str">
        <f>Table1[[#This Row],[Cool (Wet Ice) to &lt;4°C]]</f>
        <v>YES</v>
      </c>
      <c r="J20" s="18">
        <f>Table1[[#This Row],[Final Volume (mL)]]/1000</f>
        <v>2.4</v>
      </c>
    </row>
    <row r="21" spans="1:10">
      <c r="A21" s="18">
        <v>20</v>
      </c>
      <c r="B21" s="18">
        <f>Table1[[#This Row],[Sample ID]]</f>
        <v>6320</v>
      </c>
      <c r="C21" s="18">
        <f>Table1[[#This Row],[ARL Set No.]]</f>
        <v>359</v>
      </c>
      <c r="D21" s="18">
        <f>Table1[[#This Row],[ARL Lab No.]]</f>
        <v>21511</v>
      </c>
      <c r="E21" s="19">
        <f>Table1[[#This Row],[Sample Date]]</f>
        <v>40358</v>
      </c>
      <c r="F21" s="18" t="str">
        <f>CONCATENATE(FieldWorksheet!J21,":",FieldWorksheet!K21,FieldWorksheet!L21)</f>
        <v>11:23AM</v>
      </c>
      <c r="G21" s="18" t="str">
        <f t="shared" si="0"/>
        <v>NOx-N</v>
      </c>
      <c r="H21" s="18" t="str">
        <f>Table1[[#This Row],[Preservation Method]]</f>
        <v>H2SO4</v>
      </c>
      <c r="I21" s="18" t="str">
        <f>Table1[[#This Row],[Cool (Wet Ice) to &lt;4°C]]</f>
        <v>YES</v>
      </c>
      <c r="J21" s="18">
        <f>Table1[[#This Row],[Final Volume (mL)]]/1000</f>
        <v>1.05</v>
      </c>
    </row>
    <row r="22" spans="1:10">
      <c r="A22" s="18">
        <v>21</v>
      </c>
      <c r="B22" s="18">
        <f>Table1[[#This Row],[Sample ID]]</f>
        <v>6321</v>
      </c>
      <c r="C22" s="18">
        <f>Table1[[#This Row],[ARL Set No.]]</f>
        <v>359</v>
      </c>
      <c r="D22" s="18">
        <f>Table1[[#This Row],[ARL Lab No.]]</f>
        <v>21512</v>
      </c>
      <c r="E22" s="19">
        <f>Table1[[#This Row],[Sample Date]]</f>
        <v>40358</v>
      </c>
      <c r="F22" s="18" t="str">
        <f>CONCATENATE(FieldWorksheet!J22,":",FieldWorksheet!K22,FieldWorksheet!L22)</f>
        <v>11:28AM</v>
      </c>
      <c r="G22" s="18" t="str">
        <f t="shared" si="0"/>
        <v>NOx-N</v>
      </c>
      <c r="H22" s="18" t="str">
        <f>Table1[[#This Row],[Preservation Method]]</f>
        <v>H2SO4</v>
      </c>
      <c r="I22" s="18" t="str">
        <f>Table1[[#This Row],[Cool (Wet Ice) to &lt;4°C]]</f>
        <v>YES</v>
      </c>
      <c r="J22" s="18">
        <f>Table1[[#This Row],[Final Volume (mL)]]/1000</f>
        <v>10.050000000000001</v>
      </c>
    </row>
    <row r="23" spans="1:10">
      <c r="A23" s="18">
        <v>22</v>
      </c>
      <c r="B23" s="18">
        <f>Table1[[#This Row],[Sample ID]]</f>
        <v>6322</v>
      </c>
      <c r="C23" s="18">
        <f>Table1[[#This Row],[ARL Set No.]]</f>
        <v>359</v>
      </c>
      <c r="D23" s="18">
        <f>Table1[[#This Row],[ARL Lab No.]]</f>
        <v>21513</v>
      </c>
      <c r="E23" s="19">
        <f>Table1[[#This Row],[Sample Date]]</f>
        <v>40358</v>
      </c>
      <c r="F23" s="18" t="str">
        <f>CONCATENATE(FieldWorksheet!J23,":",FieldWorksheet!K23,FieldWorksheet!L23)</f>
        <v>11:30AM</v>
      </c>
      <c r="G23" s="18" t="str">
        <f t="shared" si="0"/>
        <v>NOx-N</v>
      </c>
      <c r="H23" s="18" t="str">
        <f>Table1[[#This Row],[Preservation Method]]</f>
        <v>H2SO4</v>
      </c>
      <c r="I23" s="18" t="str">
        <f>Table1[[#This Row],[Cool (Wet Ice) to &lt;4°C]]</f>
        <v>YES</v>
      </c>
      <c r="J23" s="18">
        <f>Table1[[#This Row],[Final Volume (mL)]]/1000</f>
        <v>12</v>
      </c>
    </row>
    <row r="24" spans="1:10">
      <c r="A24" s="18">
        <v>23</v>
      </c>
      <c r="B24" s="18">
        <f>Table1[[#This Row],[Sample ID]]</f>
        <v>6323</v>
      </c>
      <c r="C24" s="18">
        <f>Table1[[#This Row],[ARL Set No.]]</f>
        <v>359</v>
      </c>
      <c r="D24" s="18">
        <f>Table1[[#This Row],[ARL Lab No.]]</f>
        <v>21514</v>
      </c>
      <c r="E24" s="19">
        <f>Table1[[#This Row],[Sample Date]]</f>
        <v>40358</v>
      </c>
      <c r="F24" s="18" t="str">
        <f>CONCATENATE(FieldWorksheet!J24,":",FieldWorksheet!K24,FieldWorksheet!L24)</f>
        <v>11:41AM</v>
      </c>
      <c r="G24" s="18" t="str">
        <f t="shared" si="0"/>
        <v>NOx-N</v>
      </c>
      <c r="H24" s="18" t="str">
        <f>Table1[[#This Row],[Preservation Method]]</f>
        <v>H2SO4</v>
      </c>
      <c r="I24" s="18" t="str">
        <f>Table1[[#This Row],[Cool (Wet Ice) to &lt;4°C]]</f>
        <v>YES</v>
      </c>
      <c r="J24" s="18">
        <f>Table1[[#This Row],[Final Volume (mL)]]/1000</f>
        <v>4</v>
      </c>
    </row>
    <row r="25" spans="1:10">
      <c r="A25" s="18">
        <v>24</v>
      </c>
      <c r="B25" s="18">
        <f>Table1[[#This Row],[Sample ID]]</f>
        <v>6324</v>
      </c>
      <c r="C25" s="18">
        <f>Table1[[#This Row],[ARL Set No.]]</f>
        <v>359</v>
      </c>
      <c r="D25" s="18">
        <f>Table1[[#This Row],[ARL Lab No.]]</f>
        <v>21515</v>
      </c>
      <c r="E25" s="19">
        <f>Table1[[#This Row],[Sample Date]]</f>
        <v>40358</v>
      </c>
      <c r="F25" s="18" t="str">
        <f>CONCATENATE(FieldWorksheet!J25,":",FieldWorksheet!K25,FieldWorksheet!L25)</f>
        <v>11:43AM</v>
      </c>
      <c r="G25" s="18" t="str">
        <f t="shared" si="0"/>
        <v>NOx-N</v>
      </c>
      <c r="H25" s="18" t="str">
        <f>Table1[[#This Row],[Preservation Method]]</f>
        <v>H2SO4</v>
      </c>
      <c r="I25" s="18" t="str">
        <f>Table1[[#This Row],[Cool (Wet Ice) to &lt;4°C]]</f>
        <v>YES</v>
      </c>
      <c r="J25" s="18">
        <f>Table1[[#This Row],[Final Volume (mL)]]/1000</f>
        <v>6.35</v>
      </c>
    </row>
    <row r="26" spans="1:10">
      <c r="A26" s="18">
        <v>25</v>
      </c>
      <c r="B26" s="18">
        <f>Table1[[#This Row],[Sample ID]]</f>
        <v>6325</v>
      </c>
      <c r="C26" s="18">
        <f>Table1[[#This Row],[ARL Set No.]]</f>
        <v>359</v>
      </c>
      <c r="D26" s="18">
        <f>Table1[[#This Row],[ARL Lab No.]]</f>
        <v>21516</v>
      </c>
      <c r="E26" s="19">
        <f>Table1[[#This Row],[Sample Date]]</f>
        <v>40358</v>
      </c>
      <c r="F26" s="18" t="str">
        <f>CONCATENATE(FieldWorksheet!J26,":",FieldWorksheet!K26,FieldWorksheet!L26)</f>
        <v>11:45AM</v>
      </c>
      <c r="G26" s="18" t="str">
        <f t="shared" si="0"/>
        <v>NOx-N</v>
      </c>
      <c r="H26" s="18" t="str">
        <f>Table1[[#This Row],[Preservation Method]]</f>
        <v>H2SO4</v>
      </c>
      <c r="I26" s="18" t="str">
        <f>Table1[[#This Row],[Cool (Wet Ice) to &lt;4°C]]</f>
        <v>YES</v>
      </c>
      <c r="J26" s="18">
        <f>Table1[[#This Row],[Final Volume (mL)]]/1000</f>
        <v>3.6</v>
      </c>
    </row>
    <row r="27" spans="1:10">
      <c r="A27" s="18">
        <v>26</v>
      </c>
      <c r="B27" s="18">
        <f>Table1[[#This Row],[Sample ID]]</f>
        <v>6326</v>
      </c>
      <c r="C27" s="18">
        <f>Table1[[#This Row],[ARL Set No.]]</f>
        <v>359</v>
      </c>
      <c r="D27" s="18">
        <f>Table1[[#This Row],[ARL Lab No.]]</f>
        <v>21517</v>
      </c>
      <c r="E27" s="19">
        <f>Table1[[#This Row],[Sample Date]]</f>
        <v>40358</v>
      </c>
      <c r="F27" s="18" t="str">
        <f>CONCATENATE(FieldWorksheet!J27,":",FieldWorksheet!K27,FieldWorksheet!L27)</f>
        <v>11:48AM</v>
      </c>
      <c r="G27" s="18" t="str">
        <f t="shared" si="0"/>
        <v>NOx-N</v>
      </c>
      <c r="H27" s="18" t="str">
        <f>Table1[[#This Row],[Preservation Method]]</f>
        <v>H2SO4</v>
      </c>
      <c r="I27" s="18" t="str">
        <f>Table1[[#This Row],[Cool (Wet Ice) to &lt;4°C]]</f>
        <v>YES</v>
      </c>
      <c r="J27" s="18">
        <f>Table1[[#This Row],[Final Volume (mL)]]/1000</f>
        <v>0.5</v>
      </c>
    </row>
    <row r="28" spans="1:10">
      <c r="A28" s="18">
        <v>27</v>
      </c>
      <c r="B28" s="18">
        <f>Table1[[#This Row],[Sample ID]]</f>
        <v>6327</v>
      </c>
      <c r="C28" s="18">
        <f>Table1[[#This Row],[ARL Set No.]]</f>
        <v>359</v>
      </c>
      <c r="D28" s="18">
        <f>Table1[[#This Row],[ARL Lab No.]]</f>
        <v>21518</v>
      </c>
      <c r="E28" s="19">
        <f>Table1[[#This Row],[Sample Date]]</f>
        <v>40358</v>
      </c>
      <c r="F28" s="18" t="str">
        <f>CONCATENATE(FieldWorksheet!J28,":",FieldWorksheet!K28,FieldWorksheet!L28)</f>
        <v>11:50AM</v>
      </c>
      <c r="G28" s="18" t="str">
        <f t="shared" si="0"/>
        <v>NOx-N</v>
      </c>
      <c r="H28" s="18" t="str">
        <f>Table1[[#This Row],[Preservation Method]]</f>
        <v>H2SO4</v>
      </c>
      <c r="I28" s="18" t="str">
        <f>Table1[[#This Row],[Cool (Wet Ice) to &lt;4°C]]</f>
        <v>YES</v>
      </c>
      <c r="J28" s="18">
        <f>Table1[[#This Row],[Final Volume (mL)]]/1000</f>
        <v>1.7</v>
      </c>
    </row>
    <row r="29" spans="1:10">
      <c r="A29" s="18">
        <v>28</v>
      </c>
      <c r="B29" s="18">
        <f>Table1[[#This Row],[Sample ID]]</f>
        <v>6328</v>
      </c>
      <c r="C29" s="18">
        <f>Table1[[#This Row],[ARL Set No.]]</f>
        <v>359</v>
      </c>
      <c r="D29" s="18">
        <f>Table1[[#This Row],[ARL Lab No.]]</f>
        <v>21519</v>
      </c>
      <c r="E29" s="19">
        <f>Table1[[#This Row],[Sample Date]]</f>
        <v>40358</v>
      </c>
      <c r="F29" s="18" t="str">
        <f>CONCATENATE(FieldWorksheet!J29,":",FieldWorksheet!K29,FieldWorksheet!L29)</f>
        <v>11:56AM</v>
      </c>
      <c r="G29" s="18" t="str">
        <f t="shared" si="0"/>
        <v>NOx-N</v>
      </c>
      <c r="H29" s="18" t="str">
        <f>Table1[[#This Row],[Preservation Method]]</f>
        <v>H2SO4</v>
      </c>
      <c r="I29" s="18" t="str">
        <f>Table1[[#This Row],[Cool (Wet Ice) to &lt;4°C]]</f>
        <v>YES</v>
      </c>
      <c r="J29" s="18">
        <f>Table1[[#This Row],[Final Volume (mL)]]/1000</f>
        <v>3.35</v>
      </c>
    </row>
    <row r="30" spans="1:10">
      <c r="A30" s="18">
        <v>29</v>
      </c>
      <c r="B30" s="18">
        <f>Table1[[#This Row],[Sample ID]]</f>
        <v>6329</v>
      </c>
      <c r="C30" s="18">
        <f>Table1[[#This Row],[ARL Set No.]]</f>
        <v>359</v>
      </c>
      <c r="D30" s="18">
        <f>Table1[[#This Row],[ARL Lab No.]]</f>
        <v>21520</v>
      </c>
      <c r="E30" s="19">
        <f>Table1[[#This Row],[Sample Date]]</f>
        <v>40358</v>
      </c>
      <c r="F30" s="18" t="str">
        <f>CONCATENATE(FieldWorksheet!J30,":",FieldWorksheet!K30,FieldWorksheet!L30)</f>
        <v>:</v>
      </c>
      <c r="G30" s="18" t="str">
        <f t="shared" si="0"/>
        <v>NOx-N</v>
      </c>
      <c r="H30" s="18">
        <f>Table1[[#This Row],[Preservation Method]]</f>
        <v>0</v>
      </c>
      <c r="I30" s="18">
        <f>Table1[[#This Row],[Cool (Wet Ice) to &lt;4°C]]</f>
        <v>0</v>
      </c>
      <c r="J30" s="18">
        <f>Table1[[#This Row],[Final Volume (mL)]]/1000</f>
        <v>0</v>
      </c>
    </row>
    <row r="31" spans="1:10">
      <c r="A31" s="18">
        <v>30</v>
      </c>
      <c r="B31" s="18">
        <f>Table1[[#This Row],[Sample ID]]</f>
        <v>6330</v>
      </c>
      <c r="C31" s="18">
        <f>Table1[[#This Row],[ARL Set No.]]</f>
        <v>359</v>
      </c>
      <c r="D31" s="18">
        <f>Table1[[#This Row],[ARL Lab No.]]</f>
        <v>21521</v>
      </c>
      <c r="E31" s="19">
        <f>Table1[[#This Row],[Sample Date]]</f>
        <v>40358</v>
      </c>
      <c r="F31" s="18" t="str">
        <f>CONCATENATE(FieldWorksheet!J31,":",FieldWorksheet!K31,FieldWorksheet!L31)</f>
        <v>:</v>
      </c>
      <c r="G31" s="18" t="str">
        <f t="shared" si="0"/>
        <v>NOx-N</v>
      </c>
      <c r="H31" s="18">
        <f>Table1[[#This Row],[Preservation Method]]</f>
        <v>0</v>
      </c>
      <c r="I31" s="18">
        <f>Table1[[#This Row],[Cool (Wet Ice) to &lt;4°C]]</f>
        <v>0</v>
      </c>
      <c r="J31" s="18">
        <f>Table1[[#This Row],[Final Volume (mL)]]/1000</f>
        <v>0</v>
      </c>
    </row>
    <row r="32" spans="1:10">
      <c r="A32" s="18">
        <v>31</v>
      </c>
      <c r="B32" s="18">
        <f>Table1[[#This Row],[Sample ID]]</f>
        <v>6331</v>
      </c>
      <c r="C32" s="18">
        <f>Table1[[#This Row],[ARL Set No.]]</f>
        <v>359</v>
      </c>
      <c r="D32" s="18">
        <f>Table1[[#This Row],[ARL Lab No.]]</f>
        <v>21522</v>
      </c>
      <c r="E32" s="19">
        <f>Table1[[#This Row],[Sample Date]]</f>
        <v>40358</v>
      </c>
      <c r="F32" s="18" t="str">
        <f>CONCATENATE(FieldWorksheet!J32,":",FieldWorksheet!K32,FieldWorksheet!L32)</f>
        <v>11:54AM</v>
      </c>
      <c r="G32" s="18" t="str">
        <f t="shared" si="0"/>
        <v>NOx-N</v>
      </c>
      <c r="H32" s="18" t="str">
        <f>Table1[[#This Row],[Preservation Method]]</f>
        <v>H2SO4</v>
      </c>
      <c r="I32" s="18" t="str">
        <f>Table1[[#This Row],[Cool (Wet Ice) to &lt;4°C]]</f>
        <v>YES</v>
      </c>
      <c r="J32" s="18">
        <f>Table1[[#This Row],[Final Volume (mL)]]/1000</f>
        <v>1.4</v>
      </c>
    </row>
    <row r="33" spans="1:10">
      <c r="A33" s="18">
        <v>32</v>
      </c>
      <c r="B33" s="18">
        <f>Table1[[#This Row],[Sample ID]]</f>
        <v>6332</v>
      </c>
      <c r="C33" s="18">
        <f>Table1[[#This Row],[ARL Set No.]]</f>
        <v>359</v>
      </c>
      <c r="D33" s="18">
        <f>Table1[[#This Row],[ARL Lab No.]]</f>
        <v>21523</v>
      </c>
      <c r="E33" s="19">
        <f>Table1[[#This Row],[Sample Date]]</f>
        <v>40358</v>
      </c>
      <c r="F33" s="18" t="str">
        <f>CONCATENATE(FieldWorksheet!J33,":",FieldWorksheet!K33,FieldWorksheet!L33)</f>
        <v>11:59AM</v>
      </c>
      <c r="G33" s="18" t="str">
        <f t="shared" si="0"/>
        <v>NOx-N</v>
      </c>
      <c r="H33" s="18" t="str">
        <f>Table1[[#This Row],[Preservation Method]]</f>
        <v>H2SO4</v>
      </c>
      <c r="I33" s="18" t="str">
        <f>Table1[[#This Row],[Cool (Wet Ice) to &lt;4°C]]</f>
        <v>YES</v>
      </c>
      <c r="J33" s="18">
        <f>Table1[[#This Row],[Final Volume (mL)]]/1000</f>
        <v>3.45</v>
      </c>
    </row>
    <row r="34" spans="1:10">
      <c r="A34" s="18">
        <v>33</v>
      </c>
      <c r="B34" s="18">
        <f>Table1[[#This Row],[Sample ID]]</f>
        <v>6333</v>
      </c>
      <c r="C34" s="18">
        <f>Table1[[#This Row],[ARL Set No.]]</f>
        <v>359</v>
      </c>
      <c r="D34" s="18">
        <f>Table1[[#This Row],[ARL Lab No.]]</f>
        <v>21524</v>
      </c>
      <c r="E34" s="19">
        <f>Table1[[#This Row],[Sample Date]]</f>
        <v>40358</v>
      </c>
      <c r="F34" s="18" t="str">
        <f>CONCATENATE(FieldWorksheet!J34,":",FieldWorksheet!K34,FieldWorksheet!L34)</f>
        <v>1:35PM</v>
      </c>
      <c r="G34" s="18" t="str">
        <f t="shared" si="0"/>
        <v>NOx-N</v>
      </c>
      <c r="H34" s="18" t="str">
        <f>Table1[[#This Row],[Preservation Method]]</f>
        <v>H2SO4</v>
      </c>
      <c r="I34" s="18" t="str">
        <f>Table1[[#This Row],[Cool (Wet Ice) to &lt;4°C]]</f>
        <v>YES</v>
      </c>
      <c r="J34" s="18">
        <f>Table1[[#This Row],[Final Volume (mL)]]/1000</f>
        <v>6.55</v>
      </c>
    </row>
    <row r="35" spans="1:10">
      <c r="A35" s="18">
        <v>34</v>
      </c>
      <c r="B35" s="18">
        <f>Table1[[#This Row],[Sample ID]]</f>
        <v>6334</v>
      </c>
      <c r="C35" s="18">
        <f>Table1[[#This Row],[ARL Set No.]]</f>
        <v>359</v>
      </c>
      <c r="D35" s="18">
        <f>Table1[[#This Row],[ARL Lab No.]]</f>
        <v>21525</v>
      </c>
      <c r="E35" s="19">
        <f>Table1[[#This Row],[Sample Date]]</f>
        <v>40358</v>
      </c>
      <c r="F35" s="18" t="str">
        <f>CONCATENATE(FieldWorksheet!J35,":",FieldWorksheet!K35,FieldWorksheet!L35)</f>
        <v>1:37PM</v>
      </c>
      <c r="G35" s="18" t="str">
        <f t="shared" si="0"/>
        <v>NOx-N</v>
      </c>
      <c r="H35" s="18" t="str">
        <f>Table1[[#This Row],[Preservation Method]]</f>
        <v>H2SO4</v>
      </c>
      <c r="I35" s="18" t="str">
        <f>Table1[[#This Row],[Cool (Wet Ice) to &lt;4°C]]</f>
        <v>YES</v>
      </c>
      <c r="J35" s="18">
        <f>Table1[[#This Row],[Final Volume (mL)]]/1000</f>
        <v>8</v>
      </c>
    </row>
    <row r="36" spans="1:10">
      <c r="A36" s="18">
        <v>35</v>
      </c>
      <c r="B36" s="18">
        <f>Table1[[#This Row],[Sample ID]]</f>
        <v>6335</v>
      </c>
      <c r="C36" s="18">
        <f>Table1[[#This Row],[ARL Set No.]]</f>
        <v>359</v>
      </c>
      <c r="D36" s="18">
        <f>Table1[[#This Row],[ARL Lab No.]]</f>
        <v>21526</v>
      </c>
      <c r="E36" s="19">
        <f>Table1[[#This Row],[Sample Date]]</f>
        <v>40358</v>
      </c>
      <c r="F36" s="18" t="str">
        <f>CONCATENATE(FieldWorksheet!J36,":",FieldWorksheet!K36,FieldWorksheet!L36)</f>
        <v>1:41PM</v>
      </c>
      <c r="G36" s="18" t="str">
        <f t="shared" si="0"/>
        <v>NOx-N</v>
      </c>
      <c r="H36" s="18" t="str">
        <f>Table1[[#This Row],[Preservation Method]]</f>
        <v>H2SO4</v>
      </c>
      <c r="I36" s="18" t="str">
        <f>Table1[[#This Row],[Cool (Wet Ice) to &lt;4°C]]</f>
        <v>YES</v>
      </c>
      <c r="J36" s="18">
        <f>Table1[[#This Row],[Final Volume (mL)]]/1000</f>
        <v>4.3</v>
      </c>
    </row>
    <row r="37" spans="1:10">
      <c r="A37" s="18">
        <v>36</v>
      </c>
      <c r="B37" s="18">
        <f>Table1[[#This Row],[Sample ID]]</f>
        <v>6336</v>
      </c>
      <c r="C37" s="18">
        <f>Table1[[#This Row],[ARL Set No.]]</f>
        <v>359</v>
      </c>
      <c r="D37" s="18">
        <f>Table1[[#This Row],[ARL Lab No.]]</f>
        <v>21527</v>
      </c>
      <c r="E37" s="19">
        <f>Table1[[#This Row],[Sample Date]]</f>
        <v>40358</v>
      </c>
      <c r="F37" s="18" t="str">
        <f>CONCATENATE(FieldWorksheet!J37,":",FieldWorksheet!K37,FieldWorksheet!L37)</f>
        <v>1:45PM</v>
      </c>
      <c r="G37" s="18" t="str">
        <f t="shared" si="0"/>
        <v>NOx-N</v>
      </c>
      <c r="H37" s="18" t="str">
        <f>Table1[[#This Row],[Preservation Method]]</f>
        <v>H2SO4</v>
      </c>
      <c r="I37" s="18" t="str">
        <f>Table1[[#This Row],[Cool (Wet Ice) to &lt;4°C]]</f>
        <v>YES</v>
      </c>
      <c r="J37" s="18">
        <f>Table1[[#This Row],[Final Volume (mL)]]/1000</f>
        <v>4.2</v>
      </c>
    </row>
    <row r="38" spans="1:10">
      <c r="A38" s="18">
        <v>37</v>
      </c>
      <c r="B38" s="18">
        <f>Table1[[#This Row],[Sample ID]]</f>
        <v>6337</v>
      </c>
      <c r="C38" s="18">
        <f>Table1[[#This Row],[ARL Set No.]]</f>
        <v>359</v>
      </c>
      <c r="D38" s="18">
        <f>Table1[[#This Row],[ARL Lab No.]]</f>
        <v>21528</v>
      </c>
      <c r="E38" s="19">
        <f>Table1[[#This Row],[Sample Date]]</f>
        <v>40358</v>
      </c>
      <c r="F38" s="18" t="str">
        <f>CONCATENATE(FieldWorksheet!J38,":",FieldWorksheet!K38,FieldWorksheet!L38)</f>
        <v>1:47PM</v>
      </c>
      <c r="G38" s="18" t="str">
        <f t="shared" si="0"/>
        <v>NOx-N</v>
      </c>
      <c r="H38" s="18" t="str">
        <f>Table1[[#This Row],[Preservation Method]]</f>
        <v>H2SO4</v>
      </c>
      <c r="I38" s="18" t="str">
        <f>Table1[[#This Row],[Cool (Wet Ice) to &lt;4°C]]</f>
        <v>YES</v>
      </c>
      <c r="J38" s="18">
        <f>Table1[[#This Row],[Final Volume (mL)]]/1000</f>
        <v>2.8</v>
      </c>
    </row>
    <row r="39" spans="1:10">
      <c r="A39" s="18">
        <v>38</v>
      </c>
      <c r="B39" s="18">
        <f>Table1[[#This Row],[Sample ID]]</f>
        <v>6338</v>
      </c>
      <c r="C39" s="18">
        <f>Table1[[#This Row],[ARL Set No.]]</f>
        <v>359</v>
      </c>
      <c r="D39" s="18">
        <f>Table1[[#This Row],[ARL Lab No.]]</f>
        <v>21529</v>
      </c>
      <c r="E39" s="19">
        <f>Table1[[#This Row],[Sample Date]]</f>
        <v>40358</v>
      </c>
      <c r="F39" s="18" t="str">
        <f>CONCATENATE(FieldWorksheet!J39,":",FieldWorksheet!K39,FieldWorksheet!L39)</f>
        <v>1:50PM</v>
      </c>
      <c r="G39" s="18" t="str">
        <f t="shared" si="0"/>
        <v>NOx-N</v>
      </c>
      <c r="H39" s="18" t="str">
        <f>Table1[[#This Row],[Preservation Method]]</f>
        <v>H2SO4</v>
      </c>
      <c r="I39" s="18" t="str">
        <f>Table1[[#This Row],[Cool (Wet Ice) to &lt;4°C]]</f>
        <v>YES</v>
      </c>
      <c r="J39" s="18">
        <f>Table1[[#This Row],[Final Volume (mL)]]/1000</f>
        <v>1.95</v>
      </c>
    </row>
    <row r="40" spans="1:10">
      <c r="A40" s="18">
        <v>39</v>
      </c>
      <c r="B40" s="18">
        <f>Table1[[#This Row],[Sample ID]]</f>
        <v>6339</v>
      </c>
      <c r="C40" s="18">
        <f>Table1[[#This Row],[ARL Set No.]]</f>
        <v>359</v>
      </c>
      <c r="D40" s="18">
        <f>Table1[[#This Row],[ARL Lab No.]]</f>
        <v>21530</v>
      </c>
      <c r="E40" s="19">
        <f>Table1[[#This Row],[Sample Date]]</f>
        <v>40358</v>
      </c>
      <c r="F40" s="18" t="str">
        <f>CONCATENATE(FieldWorksheet!J40,":",FieldWorksheet!K40,FieldWorksheet!L40)</f>
        <v>1:52PM</v>
      </c>
      <c r="G40" s="18" t="str">
        <f t="shared" si="0"/>
        <v>NOx-N</v>
      </c>
      <c r="H40" s="18" t="str">
        <f>Table1[[#This Row],[Preservation Method]]</f>
        <v>H2SO4</v>
      </c>
      <c r="I40" s="18" t="str">
        <f>Table1[[#This Row],[Cool (Wet Ice) to &lt;4°C]]</f>
        <v>YES</v>
      </c>
      <c r="J40" s="18">
        <f>Table1[[#This Row],[Final Volume (mL)]]/1000</f>
        <v>1.65</v>
      </c>
    </row>
    <row r="41" spans="1:10">
      <c r="A41" s="18">
        <v>40</v>
      </c>
      <c r="B41" s="18">
        <f>Table1[[#This Row],[Sample ID]]</f>
        <v>6340</v>
      </c>
      <c r="C41" s="18">
        <f>Table1[[#This Row],[ARL Set No.]]</f>
        <v>359</v>
      </c>
      <c r="D41" s="18">
        <f>Table1[[#This Row],[ARL Lab No.]]</f>
        <v>21531</v>
      </c>
      <c r="E41" s="19">
        <f>Table1[[#This Row],[Sample Date]]</f>
        <v>40358</v>
      </c>
      <c r="F41" s="18" t="str">
        <f>CONCATENATE(FieldWorksheet!J41,":",FieldWorksheet!K41,FieldWorksheet!L41)</f>
        <v>1:54PM</v>
      </c>
      <c r="G41" s="18" t="str">
        <f t="shared" si="0"/>
        <v>NOx-N</v>
      </c>
      <c r="H41" s="18" t="str">
        <f>Table1[[#This Row],[Preservation Method]]</f>
        <v>H2SO4</v>
      </c>
      <c r="I41" s="18" t="str">
        <f>Table1[[#This Row],[Cool (Wet Ice) to &lt;4°C]]</f>
        <v>YES</v>
      </c>
      <c r="J41" s="18">
        <f>Table1[[#This Row],[Final Volume (mL)]]/1000</f>
        <v>3.35</v>
      </c>
    </row>
    <row r="42" spans="1:10">
      <c r="A42" s="18">
        <v>41</v>
      </c>
      <c r="B42" s="18">
        <f>Table1[[#This Row],[Sample ID]]</f>
        <v>6341</v>
      </c>
      <c r="C42" s="18">
        <f>Table1[[#This Row],[ARL Set No.]]</f>
        <v>359</v>
      </c>
      <c r="D42" s="18">
        <f>Table1[[#This Row],[ARL Lab No.]]</f>
        <v>21532</v>
      </c>
      <c r="E42" s="19">
        <f>Table1[[#This Row],[Sample Date]]</f>
        <v>40358</v>
      </c>
      <c r="F42" s="18" t="str">
        <f>CONCATENATE(FieldWorksheet!J42,":",FieldWorksheet!K42,FieldWorksheet!L42)</f>
        <v>1:57PM</v>
      </c>
      <c r="G42" s="18" t="str">
        <f t="shared" si="0"/>
        <v>NOx-N</v>
      </c>
      <c r="H42" s="18" t="str">
        <f>Table1[[#This Row],[Preservation Method]]</f>
        <v>H2SO4</v>
      </c>
      <c r="I42" s="18" t="str">
        <f>Table1[[#This Row],[Cool (Wet Ice) to &lt;4°C]]</f>
        <v>YES</v>
      </c>
      <c r="J42" s="18">
        <f>Table1[[#This Row],[Final Volume (mL)]]/1000</f>
        <v>2.35</v>
      </c>
    </row>
    <row r="43" spans="1:10">
      <c r="A43" s="18">
        <v>42</v>
      </c>
      <c r="B43" s="18">
        <f>Table1[[#This Row],[Sample ID]]</f>
        <v>6342</v>
      </c>
      <c r="C43" s="18">
        <f>Table1[[#This Row],[ARL Set No.]]</f>
        <v>359</v>
      </c>
      <c r="D43" s="18">
        <f>Table1[[#This Row],[ARL Lab No.]]</f>
        <v>21533</v>
      </c>
      <c r="E43" s="19">
        <f>Table1[[#This Row],[Sample Date]]</f>
        <v>40358</v>
      </c>
      <c r="F43" s="18" t="str">
        <f>CONCATENATE(FieldWorksheet!J43,":",FieldWorksheet!K43,FieldWorksheet!L43)</f>
        <v>1:58PM</v>
      </c>
      <c r="G43" s="18" t="str">
        <f t="shared" si="0"/>
        <v>NOx-N</v>
      </c>
      <c r="H43" s="18" t="str">
        <f>Table1[[#This Row],[Preservation Method]]</f>
        <v>H2SO4</v>
      </c>
      <c r="I43" s="18" t="str">
        <f>Table1[[#This Row],[Cool (Wet Ice) to &lt;4°C]]</f>
        <v>YES</v>
      </c>
      <c r="J43" s="18">
        <f>Table1[[#This Row],[Final Volume (mL)]]/1000</f>
        <v>9.6999999999999993</v>
      </c>
    </row>
    <row r="44" spans="1:10">
      <c r="A44" s="18">
        <v>43</v>
      </c>
      <c r="B44" s="18">
        <f>Table1[[#This Row],[Sample ID]]</f>
        <v>6343</v>
      </c>
      <c r="C44" s="18">
        <f>Table1[[#This Row],[ARL Set No.]]</f>
        <v>359</v>
      </c>
      <c r="D44" s="18">
        <f>Table1[[#This Row],[ARL Lab No.]]</f>
        <v>21534</v>
      </c>
      <c r="E44" s="19">
        <f>Table1[[#This Row],[Sample Date]]</f>
        <v>40358</v>
      </c>
      <c r="F44" s="18" t="str">
        <f>CONCATENATE(FieldWorksheet!J44,":",FieldWorksheet!K44,FieldWorksheet!L44)</f>
        <v>2:01PM</v>
      </c>
      <c r="G44" s="18" t="str">
        <f t="shared" si="0"/>
        <v>NOx-N</v>
      </c>
      <c r="H44" s="18" t="str">
        <f>Table1[[#This Row],[Preservation Method]]</f>
        <v>H2SO4</v>
      </c>
      <c r="I44" s="18" t="str">
        <f>Table1[[#This Row],[Cool (Wet Ice) to &lt;4°C]]</f>
        <v>YES</v>
      </c>
      <c r="J44" s="18">
        <f>Table1[[#This Row],[Final Volume (mL)]]/1000</f>
        <v>9.6999999999999993</v>
      </c>
    </row>
    <row r="45" spans="1:10">
      <c r="A45" s="18">
        <v>44</v>
      </c>
      <c r="B45" s="18">
        <f>Table1[[#This Row],[Sample ID]]</f>
        <v>6344</v>
      </c>
      <c r="C45" s="18">
        <f>Table1[[#This Row],[ARL Set No.]]</f>
        <v>359</v>
      </c>
      <c r="D45" s="18">
        <f>Table1[[#This Row],[ARL Lab No.]]</f>
        <v>21535</v>
      </c>
      <c r="E45" s="19">
        <f>Table1[[#This Row],[Sample Date]]</f>
        <v>40358</v>
      </c>
      <c r="F45" s="18" t="str">
        <f>CONCATENATE(FieldWorksheet!J45,":",FieldWorksheet!K45,FieldWorksheet!L45)</f>
        <v>2:05PM</v>
      </c>
      <c r="G45" s="18" t="str">
        <f t="shared" si="0"/>
        <v>NOx-N</v>
      </c>
      <c r="H45" s="18" t="str">
        <f>Table1[[#This Row],[Preservation Method]]</f>
        <v>H2SO4</v>
      </c>
      <c r="I45" s="18" t="str">
        <f>Table1[[#This Row],[Cool (Wet Ice) to &lt;4°C]]</f>
        <v>YES</v>
      </c>
      <c r="J45" s="18">
        <f>Table1[[#This Row],[Final Volume (mL)]]/1000</f>
        <v>9</v>
      </c>
    </row>
    <row r="46" spans="1:10">
      <c r="A46" s="18">
        <v>45</v>
      </c>
      <c r="B46" s="18">
        <f>Table1[[#This Row],[Sample ID]]</f>
        <v>6345</v>
      </c>
      <c r="C46" s="18">
        <f>Table1[[#This Row],[ARL Set No.]]</f>
        <v>359</v>
      </c>
      <c r="D46" s="18">
        <f>Table1[[#This Row],[ARL Lab No.]]</f>
        <v>21536</v>
      </c>
      <c r="E46" s="19">
        <f>Table1[[#This Row],[Sample Date]]</f>
        <v>40358</v>
      </c>
      <c r="F46" s="18" t="str">
        <f>CONCATENATE(FieldWorksheet!J46,":",FieldWorksheet!K46,FieldWorksheet!L46)</f>
        <v>2:07PM</v>
      </c>
      <c r="G46" s="18" t="str">
        <f t="shared" si="0"/>
        <v>NOx-N</v>
      </c>
      <c r="H46" s="18" t="str">
        <f>Table1[[#This Row],[Preservation Method]]</f>
        <v>H2SO4</v>
      </c>
      <c r="I46" s="18" t="str">
        <f>Table1[[#This Row],[Cool (Wet Ice) to &lt;4°C]]</f>
        <v>YES</v>
      </c>
      <c r="J46" s="18">
        <f>Table1[[#This Row],[Final Volume (mL)]]/1000</f>
        <v>1.65</v>
      </c>
    </row>
    <row r="47" spans="1:10">
      <c r="A47" s="18">
        <v>46</v>
      </c>
      <c r="B47" s="18">
        <f>Table1[[#This Row],[Sample ID]]</f>
        <v>6346</v>
      </c>
      <c r="C47" s="18">
        <f>Table1[[#This Row],[ARL Set No.]]</f>
        <v>359</v>
      </c>
      <c r="D47" s="18">
        <f>Table1[[#This Row],[ARL Lab No.]]</f>
        <v>21537</v>
      </c>
      <c r="E47" s="19">
        <f>Table1[[#This Row],[Sample Date]]</f>
        <v>40358</v>
      </c>
      <c r="F47" s="18" t="str">
        <f>CONCATENATE(FieldWorksheet!J47,":",FieldWorksheet!K47,FieldWorksheet!L47)</f>
        <v>2:10PM</v>
      </c>
      <c r="G47" s="18" t="str">
        <f t="shared" si="0"/>
        <v>NOx-N</v>
      </c>
      <c r="H47" s="18" t="str">
        <f>Table1[[#This Row],[Preservation Method]]</f>
        <v>H2SO4</v>
      </c>
      <c r="I47" s="18" t="str">
        <f>Table1[[#This Row],[Cool (Wet Ice) to &lt;4°C]]</f>
        <v>YES</v>
      </c>
      <c r="J47" s="18">
        <f>Table1[[#This Row],[Final Volume (mL)]]/1000</f>
        <v>1.5</v>
      </c>
    </row>
    <row r="48" spans="1:10">
      <c r="A48" s="18">
        <v>47</v>
      </c>
      <c r="B48" s="18">
        <f>Table1[[#This Row],[Sample ID]]</f>
        <v>6347</v>
      </c>
      <c r="C48" s="18">
        <f>Table1[[#This Row],[ARL Set No.]]</f>
        <v>359</v>
      </c>
      <c r="D48" s="18">
        <f>Table1[[#This Row],[ARL Lab No.]]</f>
        <v>21538</v>
      </c>
      <c r="E48" s="19">
        <f>Table1[[#This Row],[Sample Date]]</f>
        <v>40358</v>
      </c>
      <c r="F48" s="18" t="str">
        <f>CONCATENATE(FieldWorksheet!J48,":",FieldWorksheet!K48,FieldWorksheet!L48)</f>
        <v>2:12PM</v>
      </c>
      <c r="G48" s="18" t="str">
        <f t="shared" si="0"/>
        <v>NOx-N</v>
      </c>
      <c r="H48" s="18" t="str">
        <f>Table1[[#This Row],[Preservation Method]]</f>
        <v>H2SO4</v>
      </c>
      <c r="I48" s="18" t="str">
        <f>Table1[[#This Row],[Cool (Wet Ice) to &lt;4°C]]</f>
        <v>YES</v>
      </c>
      <c r="J48" s="18">
        <f>Table1[[#This Row],[Final Volume (mL)]]/1000</f>
        <v>2.65</v>
      </c>
    </row>
    <row r="49" spans="1:10">
      <c r="A49" s="18">
        <v>48</v>
      </c>
      <c r="B49" s="18">
        <f>Table1[[#This Row],[Sample ID]]</f>
        <v>6348</v>
      </c>
      <c r="C49" s="18">
        <f>Table1[[#This Row],[ARL Set No.]]</f>
        <v>359</v>
      </c>
      <c r="D49" s="18">
        <f>Table1[[#This Row],[ARL Lab No.]]</f>
        <v>21539</v>
      </c>
      <c r="E49" s="19">
        <f>Table1[[#This Row],[Sample Date]]</f>
        <v>40358</v>
      </c>
      <c r="F49" s="18" t="str">
        <f>CONCATENATE(FieldWorksheet!J49,":",FieldWorksheet!K49,FieldWorksheet!L49)</f>
        <v>2:14PM</v>
      </c>
      <c r="G49" s="18" t="str">
        <f t="shared" si="0"/>
        <v>NOx-N</v>
      </c>
      <c r="H49" s="18" t="str">
        <f>Table1[[#This Row],[Preservation Method]]</f>
        <v>H2SO4</v>
      </c>
      <c r="I49" s="18" t="str">
        <f>Table1[[#This Row],[Cool (Wet Ice) to &lt;4°C]]</f>
        <v>YES</v>
      </c>
      <c r="J49" s="18">
        <f>Table1[[#This Row],[Final Volume (mL)]]/1000</f>
        <v>2.2000000000000002</v>
      </c>
    </row>
    <row r="50" spans="1:10">
      <c r="A50" s="18">
        <v>49</v>
      </c>
      <c r="B50" s="18">
        <f>Table1[[#This Row],[Sample ID]]</f>
        <v>6349</v>
      </c>
      <c r="C50" s="18">
        <f>Table1[[#This Row],[ARL Set No.]]</f>
        <v>359</v>
      </c>
      <c r="D50" s="18">
        <f>Table1[[#This Row],[ARL Lab No.]]</f>
        <v>21540</v>
      </c>
      <c r="E50" s="19">
        <f>Table1[[#This Row],[Sample Date]]</f>
        <v>40358</v>
      </c>
      <c r="F50" s="18" t="str">
        <f>CONCATENATE(FieldWorksheet!J50,":",FieldWorksheet!K50,FieldWorksheet!L50)</f>
        <v>2:25PM</v>
      </c>
      <c r="G50" s="18" t="str">
        <f t="shared" si="0"/>
        <v>NOx-N</v>
      </c>
      <c r="H50" s="18" t="str">
        <f>Table1[[#This Row],[Preservation Method]]</f>
        <v>H2SO4</v>
      </c>
      <c r="I50" s="18" t="str">
        <f>Table1[[#This Row],[Cool (Wet Ice) to &lt;4°C]]</f>
        <v>YES</v>
      </c>
      <c r="J50" s="18">
        <f>Table1[[#This Row],[Final Volume (mL)]]/1000</f>
        <v>0.6</v>
      </c>
    </row>
    <row r="51" spans="1:10">
      <c r="A51" s="18">
        <v>50</v>
      </c>
      <c r="B51" s="18">
        <f>Table1[[#This Row],[Sample ID]]</f>
        <v>6350</v>
      </c>
      <c r="C51" s="18">
        <f>Table1[[#This Row],[ARL Set No.]]</f>
        <v>359</v>
      </c>
      <c r="D51" s="18">
        <f>Table1[[#This Row],[ARL Lab No.]]</f>
        <v>21541</v>
      </c>
      <c r="E51" s="19">
        <f>Table1[[#This Row],[Sample Date]]</f>
        <v>40358</v>
      </c>
      <c r="F51" s="18" t="str">
        <f>CONCATENATE(FieldWorksheet!J51,":",FieldWorksheet!K51,FieldWorksheet!L51)</f>
        <v>2:27PM</v>
      </c>
      <c r="G51" s="18" t="str">
        <f t="shared" si="0"/>
        <v>NOx-N</v>
      </c>
      <c r="H51" s="18" t="str">
        <f>Table1[[#This Row],[Preservation Method]]</f>
        <v>H2SO4</v>
      </c>
      <c r="I51" s="18" t="str">
        <f>Table1[[#This Row],[Cool (Wet Ice) to &lt;4°C]]</f>
        <v>YES</v>
      </c>
      <c r="J51" s="18">
        <f>Table1[[#This Row],[Final Volume (mL)]]/1000</f>
        <v>2.4500000000000002</v>
      </c>
    </row>
    <row r="52" spans="1:10">
      <c r="A52" s="18">
        <v>51</v>
      </c>
      <c r="B52" s="18">
        <f>Table1[[#This Row],[Sample ID]]</f>
        <v>6351</v>
      </c>
      <c r="C52" s="18">
        <f>Table1[[#This Row],[ARL Set No.]]</f>
        <v>359</v>
      </c>
      <c r="D52" s="18">
        <f>Table1[[#This Row],[ARL Lab No.]]</f>
        <v>21542</v>
      </c>
      <c r="E52" s="19">
        <f>Table1[[#This Row],[Sample Date]]</f>
        <v>40358</v>
      </c>
      <c r="F52" s="18" t="str">
        <f>CONCATENATE(FieldWorksheet!J52,":",FieldWorksheet!K52,FieldWorksheet!L52)</f>
        <v>2:29PM</v>
      </c>
      <c r="G52" s="18" t="str">
        <f t="shared" si="0"/>
        <v>NOx-N</v>
      </c>
      <c r="H52" s="18" t="str">
        <f>Table1[[#This Row],[Preservation Method]]</f>
        <v>H2SO4</v>
      </c>
      <c r="I52" s="18" t="str">
        <f>Table1[[#This Row],[Cool (Wet Ice) to &lt;4°C]]</f>
        <v>YES</v>
      </c>
      <c r="J52" s="18">
        <f>Table1[[#This Row],[Final Volume (mL)]]/1000</f>
        <v>2.15</v>
      </c>
    </row>
    <row r="53" spans="1:10">
      <c r="A53" s="18">
        <v>52</v>
      </c>
      <c r="B53" s="18">
        <f>Table1[[#This Row],[Sample ID]]</f>
        <v>6352</v>
      </c>
      <c r="C53" s="18">
        <f>Table1[[#This Row],[ARL Set No.]]</f>
        <v>359</v>
      </c>
      <c r="D53" s="18">
        <f>Table1[[#This Row],[ARL Lab No.]]</f>
        <v>21543</v>
      </c>
      <c r="E53" s="19">
        <f>Table1[[#This Row],[Sample Date]]</f>
        <v>40358</v>
      </c>
      <c r="F53" s="18" t="str">
        <f>CONCATENATE(FieldWorksheet!J53,":",FieldWorksheet!K53,FieldWorksheet!L53)</f>
        <v>2:32PM</v>
      </c>
      <c r="G53" s="18" t="str">
        <f t="shared" si="0"/>
        <v>NOx-N</v>
      </c>
      <c r="H53" s="18" t="str">
        <f>Table1[[#This Row],[Preservation Method]]</f>
        <v>H2SO4</v>
      </c>
      <c r="I53" s="18" t="str">
        <f>Table1[[#This Row],[Cool (Wet Ice) to &lt;4°C]]</f>
        <v>YES</v>
      </c>
      <c r="J53" s="18">
        <f>Table1[[#This Row],[Final Volume (mL)]]/1000</f>
        <v>1.1499999999999999</v>
      </c>
    </row>
    <row r="54" spans="1:10">
      <c r="A54" s="18">
        <v>53</v>
      </c>
      <c r="B54" s="18">
        <f>Table1[[#This Row],[Sample ID]]</f>
        <v>6353</v>
      </c>
      <c r="C54" s="18">
        <f>Table1[[#This Row],[ARL Set No.]]</f>
        <v>359</v>
      </c>
      <c r="D54" s="18">
        <f>Table1[[#This Row],[ARL Lab No.]]</f>
        <v>21544</v>
      </c>
      <c r="E54" s="19">
        <f>Table1[[#This Row],[Sample Date]]</f>
        <v>40358</v>
      </c>
      <c r="F54" s="18" t="str">
        <f>CONCATENATE(FieldWorksheet!J54,":",FieldWorksheet!K54,FieldWorksheet!L54)</f>
        <v>2:35PM</v>
      </c>
      <c r="G54" s="18" t="str">
        <f t="shared" si="0"/>
        <v>NOx-N</v>
      </c>
      <c r="H54" s="18" t="str">
        <f>Table1[[#This Row],[Preservation Method]]</f>
        <v>H2SO4</v>
      </c>
      <c r="I54" s="18" t="str">
        <f>Table1[[#This Row],[Cool (Wet Ice) to &lt;4°C]]</f>
        <v>YES</v>
      </c>
      <c r="J54" s="18">
        <f>Table1[[#This Row],[Final Volume (mL)]]/1000</f>
        <v>0.75</v>
      </c>
    </row>
    <row r="55" spans="1:10">
      <c r="A55" s="18">
        <v>54</v>
      </c>
      <c r="B55" s="18">
        <f>Table1[[#This Row],[Sample ID]]</f>
        <v>6354</v>
      </c>
      <c r="C55" s="18">
        <f>Table1[[#This Row],[ARL Set No.]]</f>
        <v>359</v>
      </c>
      <c r="D55" s="18">
        <f>Table1[[#This Row],[ARL Lab No.]]</f>
        <v>21545</v>
      </c>
      <c r="E55" s="19">
        <f>Table1[[#This Row],[Sample Date]]</f>
        <v>40358</v>
      </c>
      <c r="F55" s="18" t="str">
        <f>CONCATENATE(FieldWorksheet!J55,":",FieldWorksheet!K55,FieldWorksheet!L55)</f>
        <v>2:36PM</v>
      </c>
      <c r="G55" s="18" t="str">
        <f t="shared" si="0"/>
        <v>NOx-N</v>
      </c>
      <c r="H55" s="18" t="str">
        <f>Table1[[#This Row],[Preservation Method]]</f>
        <v>H2SO4</v>
      </c>
      <c r="I55" s="18" t="str">
        <f>Table1[[#This Row],[Cool (Wet Ice) to &lt;4°C]]</f>
        <v>YES</v>
      </c>
      <c r="J55" s="18">
        <f>Table1[[#This Row],[Final Volume (mL)]]/1000</f>
        <v>0.7</v>
      </c>
    </row>
    <row r="56" spans="1:10">
      <c r="A56" s="18">
        <v>55</v>
      </c>
      <c r="B56" s="18">
        <f>Table1[[#This Row],[Sample ID]]</f>
        <v>6355</v>
      </c>
      <c r="C56" s="18">
        <f>Table1[[#This Row],[ARL Set No.]]</f>
        <v>359</v>
      </c>
      <c r="D56" s="18">
        <f>Table1[[#This Row],[ARL Lab No.]]</f>
        <v>21546</v>
      </c>
      <c r="E56" s="19">
        <f>Table1[[#This Row],[Sample Date]]</f>
        <v>40358</v>
      </c>
      <c r="F56" s="18" t="str">
        <f>CONCATENATE(FieldWorksheet!J56,":",FieldWorksheet!K56,FieldWorksheet!L56)</f>
        <v>2:39PM</v>
      </c>
      <c r="G56" s="18" t="str">
        <f t="shared" si="0"/>
        <v>NOx-N</v>
      </c>
      <c r="H56" s="18" t="str">
        <f>Table1[[#This Row],[Preservation Method]]</f>
        <v>H2SO4</v>
      </c>
      <c r="I56" s="18" t="str">
        <f>Table1[[#This Row],[Cool (Wet Ice) to &lt;4°C]]</f>
        <v>YES</v>
      </c>
      <c r="J56" s="18">
        <f>Table1[[#This Row],[Final Volume (mL)]]/1000</f>
        <v>0.5</v>
      </c>
    </row>
    <row r="57" spans="1:10">
      <c r="A57" s="18">
        <v>56</v>
      </c>
      <c r="B57" s="18">
        <f>Table1[[#This Row],[Sample ID]]</f>
        <v>6356</v>
      </c>
      <c r="C57" s="18">
        <f>Table1[[#This Row],[ARL Set No.]]</f>
        <v>359</v>
      </c>
      <c r="D57" s="18">
        <f>Table1[[#This Row],[ARL Lab No.]]</f>
        <v>21547</v>
      </c>
      <c r="E57" s="19">
        <f>Table1[[#This Row],[Sample Date]]</f>
        <v>40358</v>
      </c>
      <c r="F57" s="18" t="str">
        <f>CONCATENATE(FieldWorksheet!J57,":",FieldWorksheet!K57,FieldWorksheet!L57)</f>
        <v>2:42PM</v>
      </c>
      <c r="G57" s="18" t="str">
        <f t="shared" si="0"/>
        <v>NOx-N</v>
      </c>
      <c r="H57" s="18" t="str">
        <f>Table1[[#This Row],[Preservation Method]]</f>
        <v>H2SO4</v>
      </c>
      <c r="I57" s="18" t="str">
        <f>Table1[[#This Row],[Cool (Wet Ice) to &lt;4°C]]</f>
        <v>YES</v>
      </c>
      <c r="J57" s="18">
        <f>Table1[[#This Row],[Final Volume (mL)]]/1000</f>
        <v>1.1499999999999999</v>
      </c>
    </row>
    <row r="58" spans="1:10">
      <c r="A58" s="18">
        <v>57</v>
      </c>
      <c r="B58" s="18">
        <f>Table1[[#This Row],[Sample ID]]</f>
        <v>6357</v>
      </c>
      <c r="C58" s="18">
        <f>Table1[[#This Row],[ARL Set No.]]</f>
        <v>359</v>
      </c>
      <c r="D58" s="18">
        <f>Table1[[#This Row],[ARL Lab No.]]</f>
        <v>21548</v>
      </c>
      <c r="E58" s="19">
        <f>Table1[[#This Row],[Sample Date]]</f>
        <v>40358</v>
      </c>
      <c r="F58" s="18" t="str">
        <f>CONCATENATE(FieldWorksheet!J58,":",FieldWorksheet!K58,FieldWorksheet!L58)</f>
        <v>2:44PM</v>
      </c>
      <c r="G58" s="18" t="str">
        <f t="shared" si="0"/>
        <v>NOx-N</v>
      </c>
      <c r="H58" s="18" t="str">
        <f>Table1[[#This Row],[Preservation Method]]</f>
        <v>H2SO4</v>
      </c>
      <c r="I58" s="18" t="str">
        <f>Table1[[#This Row],[Cool (Wet Ice) to &lt;4°C]]</f>
        <v>YES</v>
      </c>
      <c r="J58" s="18">
        <f>Table1[[#This Row],[Final Volume (mL)]]/1000</f>
        <v>10.45</v>
      </c>
    </row>
    <row r="59" spans="1:10">
      <c r="A59" s="18">
        <v>58</v>
      </c>
      <c r="B59" s="18">
        <f>Table1[[#This Row],[Sample ID]]</f>
        <v>6358</v>
      </c>
      <c r="C59" s="18">
        <f>Table1[[#This Row],[ARL Set No.]]</f>
        <v>359</v>
      </c>
      <c r="D59" s="18">
        <f>Table1[[#This Row],[ARL Lab No.]]</f>
        <v>21549</v>
      </c>
      <c r="E59" s="19">
        <f>Table1[[#This Row],[Sample Date]]</f>
        <v>40358</v>
      </c>
      <c r="F59" s="18" t="str">
        <f>CONCATENATE(FieldWorksheet!J59,":",FieldWorksheet!K59,FieldWorksheet!L59)</f>
        <v>2:46PM</v>
      </c>
      <c r="G59" s="18" t="str">
        <f t="shared" si="0"/>
        <v>NOx-N</v>
      </c>
      <c r="H59" s="18" t="str">
        <f>Table1[[#This Row],[Preservation Method]]</f>
        <v>H2SO4</v>
      </c>
      <c r="I59" s="18" t="str">
        <f>Table1[[#This Row],[Cool (Wet Ice) to &lt;4°C]]</f>
        <v>YES</v>
      </c>
      <c r="J59" s="18">
        <f>Table1[[#This Row],[Final Volume (mL)]]/1000</f>
        <v>8.15</v>
      </c>
    </row>
    <row r="60" spans="1:10">
      <c r="A60" s="18">
        <v>59</v>
      </c>
      <c r="B60" s="18">
        <f>Table1[[#This Row],[Sample ID]]</f>
        <v>6359</v>
      </c>
      <c r="C60" s="18">
        <f>Table1[[#This Row],[ARL Set No.]]</f>
        <v>359</v>
      </c>
      <c r="D60" s="18">
        <f>Table1[[#This Row],[ARL Lab No.]]</f>
        <v>21550</v>
      </c>
      <c r="E60" s="19">
        <f>Table1[[#This Row],[Sample Date]]</f>
        <v>40358</v>
      </c>
      <c r="F60" s="18" t="str">
        <f>CONCATENATE(FieldWorksheet!J60,":",FieldWorksheet!K60,FieldWorksheet!L60)</f>
        <v>2:53PM</v>
      </c>
      <c r="G60" s="18" t="str">
        <f t="shared" si="0"/>
        <v>NOx-N</v>
      </c>
      <c r="H60" s="18" t="str">
        <f>Table1[[#This Row],[Preservation Method]]</f>
        <v>H2SO4</v>
      </c>
      <c r="I60" s="18" t="str">
        <f>Table1[[#This Row],[Cool (Wet Ice) to &lt;4°C]]</f>
        <v>YES</v>
      </c>
      <c r="J60" s="18">
        <f>Table1[[#This Row],[Final Volume (mL)]]/1000</f>
        <v>14.6</v>
      </c>
    </row>
    <row r="61" spans="1:10">
      <c r="A61" s="18">
        <v>60</v>
      </c>
      <c r="B61" s="18">
        <f>Table1[[#This Row],[Sample ID]]</f>
        <v>6360</v>
      </c>
      <c r="C61" s="18">
        <f>Table1[[#This Row],[ARL Set No.]]</f>
        <v>359</v>
      </c>
      <c r="D61" s="18">
        <f>Table1[[#This Row],[ARL Lab No.]]</f>
        <v>21551</v>
      </c>
      <c r="E61" s="19">
        <f>Table1[[#This Row],[Sample Date]]</f>
        <v>40358</v>
      </c>
      <c r="F61" s="18" t="str">
        <f>CONCATENATE(FieldWorksheet!J61,":",FieldWorksheet!K61,FieldWorksheet!L61)</f>
        <v>2:53PM</v>
      </c>
      <c r="G61" s="18" t="str">
        <f t="shared" si="0"/>
        <v>NOx-N</v>
      </c>
      <c r="H61" s="18" t="str">
        <f>Table1[[#This Row],[Preservation Method]]</f>
        <v>H2SO4</v>
      </c>
      <c r="I61" s="18" t="str">
        <f>Table1[[#This Row],[Cool (Wet Ice) to &lt;4°C]]</f>
        <v>YES</v>
      </c>
      <c r="J61" s="18">
        <f>Table1[[#This Row],[Final Volume (mL)]]/1000</f>
        <v>4.75</v>
      </c>
    </row>
    <row r="62" spans="1:10">
      <c r="A62" s="18">
        <v>61</v>
      </c>
      <c r="B62" s="18">
        <f>Table1[[#This Row],[Sample ID]]</f>
        <v>6361</v>
      </c>
      <c r="C62" s="18">
        <f>Table1[[#This Row],[ARL Set No.]]</f>
        <v>359</v>
      </c>
      <c r="D62" s="18">
        <f>Table1[[#This Row],[ARL Lab No.]]</f>
        <v>21552</v>
      </c>
      <c r="E62" s="19">
        <f>Table1[[#This Row],[Sample Date]]</f>
        <v>40358</v>
      </c>
      <c r="F62" s="18" t="str">
        <f>CONCATENATE(FieldWorksheet!J62,":",FieldWorksheet!K62,FieldWorksheet!L62)</f>
        <v>2:56PM</v>
      </c>
      <c r="G62" s="18" t="str">
        <f t="shared" si="0"/>
        <v>NOx-N</v>
      </c>
      <c r="H62" s="18" t="str">
        <f>Table1[[#This Row],[Preservation Method]]</f>
        <v>H2SO4</v>
      </c>
      <c r="I62" s="18" t="str">
        <f>Table1[[#This Row],[Cool (Wet Ice) to &lt;4°C]]</f>
        <v>YES</v>
      </c>
      <c r="J62" s="18">
        <f>Table1[[#This Row],[Final Volume (mL)]]/1000</f>
        <v>0.45</v>
      </c>
    </row>
    <row r="63" spans="1:10">
      <c r="A63" s="18">
        <v>62</v>
      </c>
      <c r="B63" s="18">
        <f>Table1[[#This Row],[Sample ID]]</f>
        <v>6362</v>
      </c>
      <c r="C63" s="18">
        <f>Table1[[#This Row],[ARL Set No.]]</f>
        <v>359</v>
      </c>
      <c r="D63" s="18">
        <f>Table1[[#This Row],[ARL Lab No.]]</f>
        <v>21553</v>
      </c>
      <c r="E63" s="19">
        <f>Table1[[#This Row],[Sample Date]]</f>
        <v>40358</v>
      </c>
      <c r="F63" s="18" t="str">
        <f>CONCATENATE(FieldWorksheet!J63,":",FieldWorksheet!K63,FieldWorksheet!L63)</f>
        <v>2:58PM</v>
      </c>
      <c r="G63" s="18" t="str">
        <f t="shared" si="0"/>
        <v>NOx-N</v>
      </c>
      <c r="H63" s="18" t="str">
        <f>Table1[[#This Row],[Preservation Method]]</f>
        <v>H2SO4</v>
      </c>
      <c r="I63" s="18" t="str">
        <f>Table1[[#This Row],[Cool (Wet Ice) to &lt;4°C]]</f>
        <v>YES</v>
      </c>
      <c r="J63" s="18">
        <f>Table1[[#This Row],[Final Volume (mL)]]/1000</f>
        <v>0.8</v>
      </c>
    </row>
    <row r="64" spans="1:10">
      <c r="A64" s="18">
        <v>63</v>
      </c>
      <c r="B64" s="18">
        <f>Table1[[#This Row],[Sample ID]]</f>
        <v>6363</v>
      </c>
      <c r="C64" s="18">
        <f>Table1[[#This Row],[ARL Set No.]]</f>
        <v>359</v>
      </c>
      <c r="D64" s="18">
        <f>Table1[[#This Row],[ARL Lab No.]]</f>
        <v>21554</v>
      </c>
      <c r="E64" s="19">
        <f>Table1[[#This Row],[Sample Date]]</f>
        <v>40358</v>
      </c>
      <c r="F64" s="18" t="str">
        <f>CONCATENATE(FieldWorksheet!J64,":",FieldWorksheet!K64,FieldWorksheet!L64)</f>
        <v>2:59PM</v>
      </c>
      <c r="G64" s="18" t="str">
        <f t="shared" si="0"/>
        <v>NOx-N</v>
      </c>
      <c r="H64" s="18" t="str">
        <f>Table1[[#This Row],[Preservation Method]]</f>
        <v>H2SO4</v>
      </c>
      <c r="I64" s="18" t="str">
        <f>Table1[[#This Row],[Cool (Wet Ice) to &lt;4°C]]</f>
        <v>YES</v>
      </c>
      <c r="J64" s="18">
        <f>Table1[[#This Row],[Final Volume (mL)]]/1000</f>
        <v>1.2</v>
      </c>
    </row>
    <row r="65" spans="1:10">
      <c r="A65" s="18">
        <v>64</v>
      </c>
      <c r="B65" s="18">
        <f>Table1[[#This Row],[Sample ID]]</f>
        <v>6364</v>
      </c>
      <c r="C65" s="18">
        <f>Table1[[#This Row],[ARL Set No.]]</f>
        <v>359</v>
      </c>
      <c r="D65" s="18">
        <f>Table1[[#This Row],[ARL Lab No.]]</f>
        <v>21555</v>
      </c>
      <c r="E65" s="19">
        <f>Table1[[#This Row],[Sample Date]]</f>
        <v>40358</v>
      </c>
      <c r="F65" s="18" t="str">
        <f>CONCATENATE(FieldWorksheet!J65,":",FieldWorksheet!K65,FieldWorksheet!L65)</f>
        <v>2:59PM</v>
      </c>
      <c r="G65" s="18" t="str">
        <f t="shared" si="0"/>
        <v>NOx-N</v>
      </c>
      <c r="H65" s="18" t="str">
        <f>Table1[[#This Row],[Preservation Method]]</f>
        <v>H2SO4</v>
      </c>
      <c r="I65" s="18" t="str">
        <f>Table1[[#This Row],[Cool (Wet Ice) to &lt;4°C]]</f>
        <v>YES</v>
      </c>
      <c r="J65" s="18">
        <f>Table1[[#This Row],[Final Volume (mL)]]/1000</f>
        <v>0.65</v>
      </c>
    </row>
  </sheetData>
  <sheetProtection password="E381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FieldWorksheet</vt:lpstr>
      <vt:lpstr>FieldPrintout</vt:lpstr>
      <vt:lpstr>ElectronicCopy</vt:lpstr>
      <vt:lpstr>CustodyForm</vt:lpstr>
      <vt:lpstr>ForAccess</vt:lpstr>
    </vt:vector>
  </TitlesOfParts>
  <Company>UF/IFAS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Basil Wetherington</dc:creator>
  <cp:lastModifiedBy>Basil Wetherington</cp:lastModifiedBy>
  <cp:lastPrinted>2011-08-30T17:30:01Z</cp:lastPrinted>
  <dcterms:created xsi:type="dcterms:W3CDTF">2009-03-27T14:31:33Z</dcterms:created>
  <dcterms:modified xsi:type="dcterms:W3CDTF">2011-08-30T17:30:13Z</dcterms:modified>
</cp:coreProperties>
</file>