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<sst xmlns="http://schemas.openxmlformats.org/spreadsheetml/2006/main" count="827" uniqueCount="154">
  <si>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</si>
  <si>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</si>
  <si>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</si>
  <si>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</si>
  <si>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</si>
  <si>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</si>
  <si>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</si>
  <si>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</si>
  <si>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</si>
  <si>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</si>
  <si>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</si>
  <si>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</si>
  <si>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</si>
  <si>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</si>
  <si>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</si>
  <si>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</si>
  <si>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</si>
  <si>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</si>
  <si>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</si>
  <si>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</si>
  <si>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</si>
  <si>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</si>
  <si>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</si>
  <si>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</si>
  <si>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</si>
  <si>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</si>
  <si>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</si>
  <si>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</si>
  <si>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</si>
  <si>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</si>
  <si>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</si>
  <si>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</si>
  <si>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</si>
  <si>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</si>
  <si>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</si>
  <si>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</si>
  <si>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</si>
  <si>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</si>
  <si>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</si>
  <si>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</si>
  <si>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</si>
  <si>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</si>
  <si>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</si>
  <si>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</si>
  <si>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</si>
  <si>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</si>
  <si>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</si>
  <si>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</si>
  <si>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</si>
  <si>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</si>
  <si>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</si>
  <si>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</si>
  <si>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</si>
  <si>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</si>
  <si>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</si>
  <si>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</si>
  <si>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</si>
  <si>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</si>
  <si>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</si>
  <si>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</si>
  <si>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</si>
  <si>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</si>
  <si>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</si>
  <si>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</si>
  <si>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</si>
  <si>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</si>
  <si>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</si>
  <si>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</si>
  <si>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</si>
  <si>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</si>
  <si>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</si>
  <si>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</si>
  <si>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</si>
  <si>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</si>
  <si>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</si>
  <si>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</si>
  <si>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</si>
  <si>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</si>
  <si>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</si>
  <si>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</si>
  <si>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</si>
  <si>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</si>
  <si>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</si>
  <si>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</si>
  <si>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</si>
  <si>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</si>
  <si>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</si>
  <si>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</si>
  <si>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</si>
  <si>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</si>
  <si>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</si>
  <si>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</si>
  <si>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</si>
  <si>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</si>
  <si>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</si>
  <si>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</si>
  <si>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</si>
  <si>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</si>
  <si>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</si>
  <si>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</si>
  <si>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</si>
  <si>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45</t>
  </si>
  <si>
    <t>47</t>
  </si>
  <si>
    <t>48</t>
  </si>
  <si>
    <t>49</t>
  </si>
  <si>
    <t>50</t>
  </si>
  <si>
    <t>52</t>
  </si>
  <si>
    <t>56</t>
  </si>
  <si>
    <t>57</t>
  </si>
  <si>
    <t>58</t>
  </si>
  <si>
    <t>59</t>
  </si>
  <si>
    <t>02</t>
  </si>
  <si>
    <t>04</t>
  </si>
  <si>
    <t>05</t>
  </si>
  <si>
    <t>07</t>
  </si>
  <si>
    <t>09</t>
  </si>
  <si>
    <t>10</t>
  </si>
  <si>
    <t>30</t>
  </si>
  <si>
    <t>31</t>
  </si>
  <si>
    <t>32</t>
  </si>
  <si>
    <t>34</t>
  </si>
  <si>
    <t>36</t>
  </si>
  <si>
    <t>37</t>
  </si>
  <si>
    <t>39</t>
  </si>
  <si>
    <t>40</t>
  </si>
  <si>
    <t>41</t>
  </si>
  <si>
    <t>43</t>
  </si>
  <si>
    <t>44</t>
  </si>
  <si>
    <t>06</t>
  </si>
  <si>
    <t>12</t>
  </si>
  <si>
    <t>14</t>
  </si>
  <si>
    <t>15</t>
  </si>
  <si>
    <t>17</t>
  </si>
  <si>
    <t>18</t>
  </si>
  <si>
    <t>21</t>
  </si>
  <si>
    <t>23</t>
  </si>
  <si>
    <t>24</t>
  </si>
  <si>
    <t>25</t>
  </si>
  <si>
    <t>26</t>
  </si>
  <si>
    <t>28</t>
  </si>
  <si>
    <t>42</t>
  </si>
  <si>
    <t>46</t>
  </si>
  <si>
    <t>51</t>
  </si>
  <si>
    <t>53</t>
  </si>
  <si>
    <t>54</t>
  </si>
  <si>
    <t>01</t>
  </si>
  <si>
    <t>03</t>
  </si>
  <si>
    <t>20</t>
  </si>
  <si>
    <t>22</t>
  </si>
  <si>
    <t>AM</t>
  </si>
  <si>
    <t>PM</t>
  </si>
  <si>
    <t>NS</t>
  </si>
  <si>
    <t>Partly Cloudy</t>
  </si>
  <si>
    <t>N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</si>
</sst>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3" borderId="2" xfId="0" applyNumberFormat="1" applyFont="1" applyFill="1" applyBorder="1" applyAlignment="1">
      <alignment horizontal="center"/>
    </xf>
    <xf numFmtId="164" fontId="9" fillId="0" borderId="13" xfId="0" applyNumberFormat="1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  <xf numFmtId="0" fontId="9" fillId="2" borderId="2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O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9.2851562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5" t="s">
        <v>32</v>
      </c>
      <c r="W1" s="95" t="s">
        <v>62</v>
      </c>
      <c r="Y1" s="3" t="s">
        <v>38</v>
      </c>
      <c r="AA1" s="22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10126</v>
      </c>
      <c r="G2" s="4">
        <v>317</v>
      </c>
      <c r="H2" s="4">
        <v>19053</v>
      </c>
      <c r="I2" s="5">
        <v>40842</v>
      </c>
      <c r="J2" s="4">
        <v>8</v>
      </c>
      <c r="K2" s="96" t="s">
        <v>101</v>
      </c>
      <c r="L2" s="4" t="s">
        <v>149</v>
      </c>
      <c r="M2" s="4" t="s">
        <v>88</v>
      </c>
      <c r="N2" s="4" t="s">
        <v>95</v>
      </c>
      <c r="O2" s="4" t="s">
        <v>98</v>
      </c>
      <c r="P2" s="4">
        <v>19185</v>
      </c>
      <c r="R2" s="97">
        <v>40835</v>
      </c>
      <c r="S2" s="3">
        <v>0.5</v>
      </c>
      <c r="V2" s="95" t="s">
        <v>12</v>
      </c>
      <c r="W2" s="95">
        <v>33</v>
      </c>
      <c r="Y2" s="3">
        <v>1.6</v>
      </c>
      <c r="AA2" s="98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10127</v>
      </c>
      <c r="G3" s="4">
        <f>G2</f>
        <v>317</v>
      </c>
      <c r="H3" s="4">
        <f>H2+1</f>
        <v>19054</v>
      </c>
      <c r="I3" s="5">
        <f>I2</f>
        <v>40842</v>
      </c>
      <c r="J3" s="4">
        <v>8</v>
      </c>
      <c r="K3" s="96" t="s">
        <v>102</v>
      </c>
      <c r="L3" s="4" t="s">
        <v>149</v>
      </c>
      <c r="M3" s="4" t="s">
        <v>88</v>
      </c>
      <c r="N3" s="4" t="s">
        <v>95</v>
      </c>
      <c r="O3" s="4" t="s">
        <v>98</v>
      </c>
      <c r="P3" s="4">
        <v>2855</v>
      </c>
      <c r="R3" s="97">
        <v>40837</v>
      </c>
      <c r="T3" s="3">
        <v>0.5</v>
      </c>
      <c r="V3" s="95" t="s">
        <v>13</v>
      </c>
      <c r="W3" s="95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10128</v>
      </c>
      <c r="G4" s="4">
        <f t="shared" ref="G4:G67" si="1">G3</f>
        <v>317</v>
      </c>
      <c r="H4" s="4">
        <f t="shared" ref="H4:H67" si="2">H3+1</f>
        <v>19055</v>
      </c>
      <c r="I4" s="5">
        <f t="shared" ref="I4:I67" si="3">I3</f>
        <v>40842</v>
      </c>
      <c r="J4" s="4">
        <v>8</v>
      </c>
      <c r="K4" s="96" t="s">
        <v>103</v>
      </c>
      <c r="L4" s="4" t="s">
        <v>149</v>
      </c>
      <c r="M4" s="4" t="s">
        <v>88</v>
      </c>
      <c r="N4" s="4" t="s">
        <v>95</v>
      </c>
      <c r="O4" s="4" t="s">
        <v>98</v>
      </c>
      <c r="P4" s="4">
        <v>3215</v>
      </c>
      <c r="R4" s="97">
        <v>40840</v>
      </c>
      <c r="T4" s="3">
        <v>0.5</v>
      </c>
      <c r="V4" s="95" t="s">
        <v>14</v>
      </c>
      <c r="W4" s="95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10129</v>
      </c>
      <c r="G5" s="4">
        <f t="shared" si="1"/>
        <v>317</v>
      </c>
      <c r="H5" s="4">
        <f t="shared" si="2"/>
        <v>19056</v>
      </c>
      <c r="I5" s="5">
        <f t="shared" si="3"/>
        <v>40842</v>
      </c>
      <c r="J5" s="4">
        <v>8</v>
      </c>
      <c r="K5" s="96" t="s">
        <v>104</v>
      </c>
      <c r="L5" s="4" t="s">
        <v>149</v>
      </c>
      <c r="M5" s="4" t="s">
        <v>88</v>
      </c>
      <c r="N5" s="4" t="s">
        <v>95</v>
      </c>
      <c r="O5" s="4" t="s">
        <v>98</v>
      </c>
      <c r="P5" s="4">
        <v>4650</v>
      </c>
      <c r="V5" s="95" t="s">
        <v>15</v>
      </c>
      <c r="W5" s="95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10130</v>
      </c>
      <c r="G6" s="4">
        <f t="shared" si="1"/>
        <v>317</v>
      </c>
      <c r="H6" s="4">
        <f t="shared" si="2"/>
        <v>19057</v>
      </c>
      <c r="I6" s="5">
        <f t="shared" si="3"/>
        <v>40842</v>
      </c>
      <c r="J6" s="4">
        <v>8</v>
      </c>
      <c r="K6" s="96" t="s">
        <v>105</v>
      </c>
      <c r="L6" s="4" t="s">
        <v>149</v>
      </c>
      <c r="M6" s="4" t="s">
        <v>88</v>
      </c>
      <c r="N6" s="4" t="s">
        <v>95</v>
      </c>
      <c r="O6" s="4" t="s">
        <v>98</v>
      </c>
      <c r="P6" s="4">
        <v>12815</v>
      </c>
      <c r="V6" s="95" t="s">
        <v>16</v>
      </c>
      <c r="W6" s="95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10131</v>
      </c>
      <c r="G7" s="4">
        <f t="shared" si="1"/>
        <v>317</v>
      </c>
      <c r="H7" s="4">
        <f t="shared" si="2"/>
        <v>19058</v>
      </c>
      <c r="I7" s="5">
        <f t="shared" si="3"/>
        <v>40842</v>
      </c>
      <c r="J7" s="4">
        <v>8</v>
      </c>
      <c r="K7" s="96" t="s">
        <v>106</v>
      </c>
      <c r="L7" s="4" t="s">
        <v>149</v>
      </c>
      <c r="M7" s="4" t="s">
        <v>88</v>
      </c>
      <c r="N7" s="4" t="s">
        <v>95</v>
      </c>
      <c r="O7" s="4" t="s">
        <v>98</v>
      </c>
      <c r="P7" s="4">
        <v>16755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10132</v>
      </c>
      <c r="G8" s="4">
        <f t="shared" si="1"/>
        <v>317</v>
      </c>
      <c r="H8" s="4">
        <f t="shared" si="2"/>
        <v>19059</v>
      </c>
      <c r="I8" s="5">
        <f t="shared" si="3"/>
        <v>40842</v>
      </c>
      <c r="J8" s="4">
        <v>8</v>
      </c>
      <c r="K8" s="96" t="s">
        <v>107</v>
      </c>
      <c r="L8" s="4" t="s">
        <v>149</v>
      </c>
      <c r="M8" s="4" t="s">
        <v>88</v>
      </c>
      <c r="N8" s="4" t="s">
        <v>95</v>
      </c>
      <c r="O8" s="4" t="s">
        <v>98</v>
      </c>
      <c r="P8" s="4">
        <v>14880</v>
      </c>
      <c r="R8" s="3" t="s">
        <v>64</v>
      </c>
      <c r="S8" s="3">
        <f>SUBTOTAL(109,[Rainfall])</f>
        <v>0.5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10133</v>
      </c>
      <c r="G9" s="4">
        <f t="shared" si="1"/>
        <v>317</v>
      </c>
      <c r="H9" s="4">
        <f t="shared" si="2"/>
        <v>19060</v>
      </c>
      <c r="I9" s="5">
        <f t="shared" si="3"/>
        <v>40842</v>
      </c>
      <c r="J9" s="4">
        <v>8</v>
      </c>
      <c r="K9" s="96" t="s">
        <v>108</v>
      </c>
      <c r="L9" s="4" t="s">
        <v>149</v>
      </c>
      <c r="M9" s="4" t="s">
        <v>88</v>
      </c>
      <c r="N9" s="4" t="s">
        <v>95</v>
      </c>
      <c r="O9" s="4" t="s">
        <v>98</v>
      </c>
      <c r="P9" s="4">
        <v>9675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10134</v>
      </c>
      <c r="G10" s="4">
        <f t="shared" si="1"/>
        <v>317</v>
      </c>
      <c r="H10" s="4">
        <f t="shared" si="2"/>
        <v>19061</v>
      </c>
      <c r="I10" s="5">
        <f t="shared" si="3"/>
        <v>40842</v>
      </c>
      <c r="J10" s="4">
        <v>8</v>
      </c>
      <c r="K10" s="96" t="s">
        <v>109</v>
      </c>
      <c r="L10" s="4" t="s">
        <v>149</v>
      </c>
      <c r="M10" s="4" t="s">
        <v>88</v>
      </c>
      <c r="N10" s="4" t="s">
        <v>95</v>
      </c>
      <c r="O10" s="4" t="s">
        <v>98</v>
      </c>
      <c r="P10" s="4">
        <v>7700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10135</v>
      </c>
      <c r="G11" s="4">
        <f t="shared" si="1"/>
        <v>317</v>
      </c>
      <c r="H11" s="4">
        <f t="shared" si="2"/>
        <v>19062</v>
      </c>
      <c r="I11" s="5">
        <f t="shared" si="3"/>
        <v>40842</v>
      </c>
      <c r="J11" s="4">
        <v>8</v>
      </c>
      <c r="K11" s="96" t="s">
        <v>110</v>
      </c>
      <c r="L11" s="4" t="s">
        <v>149</v>
      </c>
      <c r="M11" s="4" t="s">
        <v>88</v>
      </c>
      <c r="N11" s="4" t="s">
        <v>95</v>
      </c>
      <c r="O11" s="4" t="s">
        <v>98</v>
      </c>
      <c r="P11" s="4">
        <v>3650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10136</v>
      </c>
      <c r="G12" s="4">
        <f t="shared" si="1"/>
        <v>317</v>
      </c>
      <c r="H12" s="4">
        <f t="shared" si="2"/>
        <v>19063</v>
      </c>
      <c r="I12" s="5">
        <f t="shared" si="3"/>
        <v>40842</v>
      </c>
      <c r="J12" s="4">
        <v>9</v>
      </c>
      <c r="K12" s="96" t="s">
        <v>111</v>
      </c>
      <c r="L12" s="4" t="s">
        <v>149</v>
      </c>
      <c r="M12" s="4" t="s">
        <v>88</v>
      </c>
      <c r="N12" s="4" t="s">
        <v>95</v>
      </c>
      <c r="O12" s="4" t="s">
        <v>98</v>
      </c>
      <c r="P12" s="4">
        <v>14475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10137</v>
      </c>
      <c r="G13" s="4">
        <f t="shared" si="1"/>
        <v>317</v>
      </c>
      <c r="H13" s="4">
        <f t="shared" si="2"/>
        <v>19064</v>
      </c>
      <c r="I13" s="5">
        <f t="shared" si="3"/>
        <v>40842</v>
      </c>
      <c r="J13" s="4">
        <v>9</v>
      </c>
      <c r="K13" s="96" t="s">
        <v>112</v>
      </c>
      <c r="L13" s="4" t="s">
        <v>149</v>
      </c>
      <c r="M13" s="4" t="s">
        <v>88</v>
      </c>
      <c r="N13" s="4" t="s">
        <v>95</v>
      </c>
      <c r="O13" s="4" t="s">
        <v>98</v>
      </c>
      <c r="P13" s="4">
        <v>10980</v>
      </c>
      <c r="R13" s="3">
        <v>84</v>
      </c>
      <c r="S13" s="3">
        <v>54</v>
      </c>
      <c r="T13" s="3" t="s">
        <v>152</v>
      </c>
      <c r="U13" s="3" t="s">
        <v>153</v>
      </c>
      <c r="V13" s="3">
        <v>11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10138</v>
      </c>
      <c r="G14" s="4">
        <f t="shared" si="1"/>
        <v>317</v>
      </c>
      <c r="H14" s="4">
        <f t="shared" si="2"/>
        <v>19065</v>
      </c>
      <c r="I14" s="5">
        <f t="shared" si="3"/>
        <v>40842</v>
      </c>
      <c r="J14" s="4">
        <v>9</v>
      </c>
      <c r="K14" s="96" t="s">
        <v>113</v>
      </c>
      <c r="L14" s="4" t="s">
        <v>149</v>
      </c>
      <c r="M14" s="4" t="s">
        <v>88</v>
      </c>
      <c r="N14" s="4" t="s">
        <v>95</v>
      </c>
      <c r="O14" s="4" t="s">
        <v>98</v>
      </c>
      <c r="P14" s="4">
        <v>11755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10139</v>
      </c>
      <c r="G15" s="4">
        <f t="shared" si="1"/>
        <v>317</v>
      </c>
      <c r="H15" s="4">
        <f t="shared" si="2"/>
        <v>19066</v>
      </c>
      <c r="I15" s="5">
        <f t="shared" si="3"/>
        <v>40842</v>
      </c>
      <c r="J15" s="4">
        <v>9</v>
      </c>
      <c r="K15" s="96" t="s">
        <v>114</v>
      </c>
      <c r="L15" s="4" t="s">
        <v>149</v>
      </c>
      <c r="M15" s="4" t="s">
        <v>88</v>
      </c>
      <c r="N15" s="4" t="s">
        <v>95</v>
      </c>
      <c r="O15" s="4" t="s">
        <v>98</v>
      </c>
      <c r="P15" s="4">
        <v>14785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10140</v>
      </c>
      <c r="G16" s="4">
        <f t="shared" si="1"/>
        <v>317</v>
      </c>
      <c r="H16" s="4">
        <f t="shared" si="2"/>
        <v>19067</v>
      </c>
      <c r="I16" s="5">
        <f t="shared" si="3"/>
        <v>40842</v>
      </c>
      <c r="J16" s="4">
        <v>9</v>
      </c>
      <c r="K16" s="96" t="s">
        <v>115</v>
      </c>
      <c r="L16" s="4" t="s">
        <v>149</v>
      </c>
      <c r="M16" s="4" t="s">
        <v>88</v>
      </c>
      <c r="N16" s="4" t="s">
        <v>95</v>
      </c>
      <c r="O16" s="4" t="s">
        <v>98</v>
      </c>
      <c r="P16" s="4">
        <v>8765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10141</v>
      </c>
      <c r="G17" s="4">
        <f t="shared" si="1"/>
        <v>317</v>
      </c>
      <c r="H17" s="4">
        <f t="shared" si="2"/>
        <v>19068</v>
      </c>
      <c r="I17" s="5">
        <f t="shared" si="3"/>
        <v>40842</v>
      </c>
      <c r="J17" s="4">
        <v>9</v>
      </c>
      <c r="K17" s="96" t="s">
        <v>116</v>
      </c>
      <c r="L17" s="4" t="s">
        <v>149</v>
      </c>
      <c r="M17" s="4" t="s">
        <v>88</v>
      </c>
      <c r="N17" s="4" t="s">
        <v>95</v>
      </c>
      <c r="O17" s="4" t="s">
        <v>98</v>
      </c>
      <c r="P17" s="4">
        <v>20195</v>
      </c>
      <c r="R17" s="38" t="s">
        <v>69</v>
      </c>
      <c r="S17" s="39"/>
      <c r="T17" s="39"/>
      <c r="U17" s="39"/>
      <c r="V17" s="39"/>
      <c r="W17" s="39"/>
      <c r="X17" s="39"/>
      <c r="Y17" s="40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10142</v>
      </c>
      <c r="G18" s="4">
        <f t="shared" si="1"/>
        <v>317</v>
      </c>
      <c r="H18" s="4">
        <f t="shared" si="2"/>
        <v>19069</v>
      </c>
      <c r="I18" s="5">
        <f t="shared" si="3"/>
        <v>40842</v>
      </c>
      <c r="J18" s="4">
        <v>9</v>
      </c>
      <c r="K18" s="96" t="s">
        <v>117</v>
      </c>
      <c r="L18" s="4" t="s">
        <v>149</v>
      </c>
      <c r="M18" s="4" t="s">
        <v>88</v>
      </c>
      <c r="N18" s="4" t="s">
        <v>95</v>
      </c>
      <c r="O18" s="4" t="s">
        <v>98</v>
      </c>
      <c r="P18" s="4">
        <v>11615</v>
      </c>
      <c r="R18" s="99" t="s">
        <v>92</v>
      </c>
      <c r="S18" s="100"/>
      <c r="T18" s="100"/>
      <c r="U18" s="100"/>
      <c r="V18" s="100"/>
      <c r="W18" s="100"/>
      <c r="X18" s="100"/>
      <c r="Y18" s="101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10143</v>
      </c>
      <c r="G19" s="4">
        <f t="shared" si="1"/>
        <v>317</v>
      </c>
      <c r="H19" s="4">
        <f t="shared" si="2"/>
        <v>19070</v>
      </c>
      <c r="I19" s="5">
        <f t="shared" si="3"/>
        <v>40842</v>
      </c>
      <c r="J19" s="4">
        <v>9</v>
      </c>
      <c r="K19" s="96" t="s">
        <v>118</v>
      </c>
      <c r="L19" s="4" t="s">
        <v>149</v>
      </c>
      <c r="M19" s="4" t="s">
        <v>88</v>
      </c>
      <c r="N19" s="4" t="s">
        <v>95</v>
      </c>
      <c r="O19" s="4" t="s">
        <v>98</v>
      </c>
      <c r="P19" s="4">
        <v>2610</v>
      </c>
      <c r="R19" s="102"/>
      <c r="S19" s="103"/>
      <c r="T19" s="103"/>
      <c r="U19" s="103"/>
      <c r="V19" s="103"/>
      <c r="W19" s="103"/>
      <c r="X19" s="103"/>
      <c r="Y19" s="104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10144</v>
      </c>
      <c r="G20" s="4">
        <f t="shared" si="1"/>
        <v>317</v>
      </c>
      <c r="H20" s="4">
        <f t="shared" si="2"/>
        <v>19071</v>
      </c>
      <c r="I20" s="5">
        <f t="shared" si="3"/>
        <v>40842</v>
      </c>
      <c r="J20" s="4">
        <v>9</v>
      </c>
      <c r="K20" s="96" t="s">
        <v>119</v>
      </c>
      <c r="L20" s="4" t="s">
        <v>149</v>
      </c>
      <c r="M20" s="4" t="s">
        <v>88</v>
      </c>
      <c r="N20" s="4" t="s">
        <v>95</v>
      </c>
      <c r="O20" s="4" t="s">
        <v>98</v>
      </c>
      <c r="P20" s="4">
        <v>4615</v>
      </c>
      <c r="R20" s="102"/>
      <c r="S20" s="103"/>
      <c r="T20" s="103"/>
      <c r="U20" s="103"/>
      <c r="V20" s="103"/>
      <c r="W20" s="103"/>
      <c r="X20" s="103"/>
      <c r="Y20" s="104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10145</v>
      </c>
      <c r="G21" s="4">
        <f t="shared" si="1"/>
        <v>317</v>
      </c>
      <c r="H21" s="4">
        <f t="shared" si="2"/>
        <v>19072</v>
      </c>
      <c r="I21" s="5">
        <f t="shared" si="3"/>
        <v>40842</v>
      </c>
      <c r="J21" s="4">
        <v>9</v>
      </c>
      <c r="K21" s="96" t="s">
        <v>120</v>
      </c>
      <c r="L21" s="4" t="s">
        <v>149</v>
      </c>
      <c r="M21" s="4" t="s">
        <v>88</v>
      </c>
      <c r="N21" s="4" t="s">
        <v>95</v>
      </c>
      <c r="O21" s="4" t="s">
        <v>98</v>
      </c>
      <c r="P21" s="4">
        <v>4805</v>
      </c>
      <c r="R21" s="102"/>
      <c r="S21" s="103"/>
      <c r="T21" s="103"/>
      <c r="U21" s="103"/>
      <c r="V21" s="103"/>
      <c r="W21" s="103"/>
      <c r="X21" s="103"/>
      <c r="Y21" s="104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10146</v>
      </c>
      <c r="G22" s="4">
        <f t="shared" si="1"/>
        <v>317</v>
      </c>
      <c r="H22" s="4">
        <f t="shared" si="2"/>
        <v>19073</v>
      </c>
      <c r="I22" s="5">
        <f t="shared" si="3"/>
        <v>40842</v>
      </c>
      <c r="J22" s="4">
        <v>9</v>
      </c>
      <c r="K22" s="96" t="s">
        <v>121</v>
      </c>
      <c r="L22" s="4" t="s">
        <v>149</v>
      </c>
      <c r="M22" s="4" t="s">
        <v>88</v>
      </c>
      <c r="N22" s="4" t="s">
        <v>95</v>
      </c>
      <c r="O22" s="4" t="s">
        <v>98</v>
      </c>
      <c r="P22" s="4">
        <v>6715</v>
      </c>
      <c r="R22" s="102"/>
      <c r="S22" s="103"/>
      <c r="T22" s="103"/>
      <c r="U22" s="103"/>
      <c r="V22" s="103"/>
      <c r="W22" s="103"/>
      <c r="X22" s="103"/>
      <c r="Y22" s="104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10147</v>
      </c>
      <c r="G23" s="4">
        <f t="shared" si="1"/>
        <v>317</v>
      </c>
      <c r="H23" s="4">
        <f t="shared" si="2"/>
        <v>19074</v>
      </c>
      <c r="I23" s="5">
        <f t="shared" si="3"/>
        <v>40842</v>
      </c>
      <c r="J23" s="4">
        <v>9</v>
      </c>
      <c r="K23" s="96" t="s">
        <v>122</v>
      </c>
      <c r="L23" s="4" t="s">
        <v>149</v>
      </c>
      <c r="M23" s="4" t="s">
        <v>88</v>
      </c>
      <c r="N23" s="4" t="s">
        <v>95</v>
      </c>
      <c r="O23" s="4" t="s">
        <v>98</v>
      </c>
      <c r="P23" s="4">
        <v>4310</v>
      </c>
      <c r="R23" s="102"/>
      <c r="S23" s="103"/>
      <c r="T23" s="103"/>
      <c r="U23" s="103"/>
      <c r="V23" s="103"/>
      <c r="W23" s="103"/>
      <c r="X23" s="103"/>
      <c r="Y23" s="104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10148</v>
      </c>
      <c r="G24" s="4">
        <f t="shared" si="1"/>
        <v>317</v>
      </c>
      <c r="H24" s="4">
        <f t="shared" si="2"/>
        <v>19075</v>
      </c>
      <c r="I24" s="5">
        <f t="shared" si="3"/>
        <v>40842</v>
      </c>
      <c r="J24" s="4">
        <v>9</v>
      </c>
      <c r="K24" s="96" t="s">
        <v>123</v>
      </c>
      <c r="L24" s="4" t="s">
        <v>149</v>
      </c>
      <c r="M24" s="4" t="s">
        <v>88</v>
      </c>
      <c r="N24" s="4" t="s">
        <v>95</v>
      </c>
      <c r="O24" s="4" t="s">
        <v>98</v>
      </c>
      <c r="P24" s="4">
        <v>12650</v>
      </c>
      <c r="R24" s="102"/>
      <c r="S24" s="103"/>
      <c r="T24" s="103"/>
      <c r="U24" s="103"/>
      <c r="V24" s="103"/>
      <c r="W24" s="103"/>
      <c r="X24" s="103"/>
      <c r="Y24" s="104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10149</v>
      </c>
      <c r="G25" s="4">
        <f t="shared" si="1"/>
        <v>317</v>
      </c>
      <c r="H25" s="4">
        <f t="shared" si="2"/>
        <v>19076</v>
      </c>
      <c r="I25" s="5">
        <f t="shared" si="3"/>
        <v>40842</v>
      </c>
      <c r="J25" s="4">
        <v>9</v>
      </c>
      <c r="K25" s="96" t="s">
        <v>124</v>
      </c>
      <c r="L25" s="4" t="s">
        <v>149</v>
      </c>
      <c r="M25" s="4" t="s">
        <v>88</v>
      </c>
      <c r="N25" s="4" t="s">
        <v>95</v>
      </c>
      <c r="O25" s="4" t="s">
        <v>98</v>
      </c>
      <c r="P25" s="4">
        <v>11445</v>
      </c>
      <c r="R25" s="102"/>
      <c r="S25" s="103"/>
      <c r="T25" s="103"/>
      <c r="U25" s="103"/>
      <c r="V25" s="103"/>
      <c r="W25" s="103"/>
      <c r="X25" s="103"/>
      <c r="Y25" s="104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10150</v>
      </c>
      <c r="G26" s="4">
        <f t="shared" si="1"/>
        <v>317</v>
      </c>
      <c r="H26" s="4">
        <f t="shared" si="2"/>
        <v>19077</v>
      </c>
      <c r="I26" s="5">
        <f t="shared" si="3"/>
        <v>40842</v>
      </c>
      <c r="J26" s="4">
        <v>9</v>
      </c>
      <c r="K26" s="96" t="s">
        <v>125</v>
      </c>
      <c r="L26" s="4" t="s">
        <v>149</v>
      </c>
      <c r="M26" s="4" t="s">
        <v>88</v>
      </c>
      <c r="N26" s="4" t="s">
        <v>95</v>
      </c>
      <c r="O26" s="4" t="s">
        <v>98</v>
      </c>
      <c r="P26" s="4">
        <v>2160</v>
      </c>
      <c r="R26" s="102"/>
      <c r="S26" s="103"/>
      <c r="T26" s="103"/>
      <c r="U26" s="103"/>
      <c r="V26" s="103"/>
      <c r="W26" s="103"/>
      <c r="X26" s="103"/>
      <c r="Y26" s="104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10151</v>
      </c>
      <c r="G27" s="4">
        <f t="shared" si="1"/>
        <v>317</v>
      </c>
      <c r="H27" s="4">
        <f t="shared" si="2"/>
        <v>19078</v>
      </c>
      <c r="I27" s="5">
        <f t="shared" si="3"/>
        <v>40842</v>
      </c>
      <c r="J27" s="4">
        <v>9</v>
      </c>
      <c r="K27" s="96" t="s">
        <v>126</v>
      </c>
      <c r="L27" s="4" t="s">
        <v>149</v>
      </c>
      <c r="M27" s="4" t="s">
        <v>88</v>
      </c>
      <c r="N27" s="4" t="s">
        <v>95</v>
      </c>
      <c r="O27" s="4" t="s">
        <v>98</v>
      </c>
      <c r="P27" s="4">
        <v>5445</v>
      </c>
      <c r="R27" s="105"/>
      <c r="S27" s="106"/>
      <c r="T27" s="106"/>
      <c r="U27" s="106"/>
      <c r="V27" s="106"/>
      <c r="W27" s="106"/>
      <c r="X27" s="106"/>
      <c r="Y27" s="107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10152</v>
      </c>
      <c r="G28" s="4">
        <f t="shared" si="1"/>
        <v>317</v>
      </c>
      <c r="H28" s="4">
        <f t="shared" si="2"/>
        <v>19079</v>
      </c>
      <c r="I28" s="5">
        <f t="shared" si="3"/>
        <v>40842</v>
      </c>
      <c r="J28" s="4">
        <v>9</v>
      </c>
      <c r="K28" s="96" t="s">
        <v>127</v>
      </c>
      <c r="L28" s="4" t="s">
        <v>149</v>
      </c>
      <c r="M28" s="4" t="s">
        <v>88</v>
      </c>
      <c r="N28" s="4" t="s">
        <v>95</v>
      </c>
      <c r="O28" s="4" t="s">
        <v>98</v>
      </c>
      <c r="P28" s="4">
        <v>9815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10153</v>
      </c>
      <c r="G29" s="4">
        <f t="shared" si="1"/>
        <v>317</v>
      </c>
      <c r="H29" s="4">
        <f t="shared" si="2"/>
        <v>19080</v>
      </c>
      <c r="I29" s="5">
        <f t="shared" si="3"/>
        <v>40842</v>
      </c>
      <c r="J29" s="4">
        <v>9</v>
      </c>
      <c r="K29" s="96" t="s">
        <v>101</v>
      </c>
      <c r="L29" s="4" t="s">
        <v>149</v>
      </c>
      <c r="M29" s="4" t="s">
        <v>88</v>
      </c>
      <c r="N29" s="4" t="s">
        <v>95</v>
      </c>
      <c r="O29" s="4" t="s">
        <v>98</v>
      </c>
      <c r="P29" s="4">
        <v>1455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10154</v>
      </c>
      <c r="G30" s="4">
        <f t="shared" si="1"/>
        <v>317</v>
      </c>
      <c r="H30" s="4">
        <f t="shared" si="2"/>
        <v>19081</v>
      </c>
      <c r="I30" s="5">
        <f t="shared" si="3"/>
        <v>40842</v>
      </c>
      <c r="J30" s="4">
        <v>9</v>
      </c>
      <c r="K30" s="96" t="s">
        <v>103</v>
      </c>
      <c r="L30" s="4" t="s">
        <v>149</v>
      </c>
      <c r="M30" s="4" t="s">
        <v>88</v>
      </c>
      <c r="N30" s="4" t="s">
        <v>95</v>
      </c>
      <c r="O30" s="4" t="s">
        <v>98</v>
      </c>
      <c r="P30" s="4">
        <v>3705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10155</v>
      </c>
      <c r="G31" s="4">
        <f t="shared" si="1"/>
        <v>317</v>
      </c>
      <c r="H31" s="4">
        <f t="shared" si="2"/>
        <v>19082</v>
      </c>
      <c r="I31" s="5">
        <f t="shared" si="3"/>
        <v>40842</v>
      </c>
      <c r="J31" s="4"/>
      <c r="K31" s="96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10156</v>
      </c>
      <c r="G32" s="4">
        <f t="shared" si="1"/>
        <v>317</v>
      </c>
      <c r="H32" s="4">
        <f t="shared" si="2"/>
        <v>19083</v>
      </c>
      <c r="I32" s="5">
        <f t="shared" si="3"/>
        <v>40842</v>
      </c>
      <c r="J32" s="4"/>
      <c r="K32" s="96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10157</v>
      </c>
      <c r="G33" s="4">
        <f t="shared" si="1"/>
        <v>317</v>
      </c>
      <c r="H33" s="4">
        <f t="shared" si="2"/>
        <v>19084</v>
      </c>
      <c r="I33" s="5">
        <f t="shared" si="3"/>
        <v>40842</v>
      </c>
      <c r="J33" s="4">
        <v>9</v>
      </c>
      <c r="K33" s="96" t="s">
        <v>104</v>
      </c>
      <c r="L33" s="4" t="s">
        <v>149</v>
      </c>
      <c r="M33" s="4" t="s">
        <v>88</v>
      </c>
      <c r="N33" s="4" t="s">
        <v>95</v>
      </c>
      <c r="O33" s="4" t="s">
        <v>98</v>
      </c>
      <c r="P33" s="4">
        <v>8670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10158</v>
      </c>
      <c r="G34" s="4">
        <f t="shared" si="1"/>
        <v>317</v>
      </c>
      <c r="H34" s="4">
        <f t="shared" si="2"/>
        <v>19085</v>
      </c>
      <c r="I34" s="5">
        <f t="shared" si="3"/>
        <v>40842</v>
      </c>
      <c r="J34" s="4">
        <v>11</v>
      </c>
      <c r="K34" s="96" t="s">
        <v>113</v>
      </c>
      <c r="L34" s="4" t="s">
        <v>149</v>
      </c>
      <c r="M34" s="4" t="s">
        <v>88</v>
      </c>
      <c r="N34" s="4" t="s">
        <v>95</v>
      </c>
      <c r="O34" s="4" t="s">
        <v>98</v>
      </c>
      <c r="P34" s="4">
        <v>1930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10159</v>
      </c>
      <c r="G35" s="4">
        <f t="shared" si="1"/>
        <v>317</v>
      </c>
      <c r="H35" s="4">
        <f t="shared" si="2"/>
        <v>19086</v>
      </c>
      <c r="I35" s="5">
        <f t="shared" si="3"/>
        <v>40842</v>
      </c>
      <c r="J35" s="4">
        <v>11</v>
      </c>
      <c r="K35" s="96" t="s">
        <v>128</v>
      </c>
      <c r="L35" s="4" t="s">
        <v>149</v>
      </c>
      <c r="M35" s="4" t="s">
        <v>88</v>
      </c>
      <c r="N35" s="4" t="s">
        <v>95</v>
      </c>
      <c r="O35" s="4" t="s">
        <v>98</v>
      </c>
      <c r="P35" s="4">
        <v>7680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10160</v>
      </c>
      <c r="G36" s="4">
        <f t="shared" si="1"/>
        <v>317</v>
      </c>
      <c r="H36" s="4">
        <f t="shared" si="2"/>
        <v>19087</v>
      </c>
      <c r="I36" s="5">
        <f t="shared" si="3"/>
        <v>40842</v>
      </c>
      <c r="J36" s="4">
        <v>11</v>
      </c>
      <c r="K36" s="96" t="s">
        <v>114</v>
      </c>
      <c r="L36" s="4" t="s">
        <v>149</v>
      </c>
      <c r="M36" s="4" t="s">
        <v>88</v>
      </c>
      <c r="N36" s="4" t="s">
        <v>95</v>
      </c>
      <c r="O36" s="4" t="s">
        <v>98</v>
      </c>
      <c r="P36" s="4">
        <v>11855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10161</v>
      </c>
      <c r="G37" s="4">
        <f t="shared" si="1"/>
        <v>317</v>
      </c>
      <c r="H37" s="4">
        <f t="shared" si="2"/>
        <v>19088</v>
      </c>
      <c r="I37" s="5">
        <f t="shared" si="3"/>
        <v>40842</v>
      </c>
      <c r="J37" s="4">
        <v>11</v>
      </c>
      <c r="K37" s="96" t="s">
        <v>115</v>
      </c>
      <c r="L37" s="4" t="s">
        <v>149</v>
      </c>
      <c r="M37" s="4" t="s">
        <v>88</v>
      </c>
      <c r="N37" s="4" t="s">
        <v>95</v>
      </c>
      <c r="O37" s="4" t="s">
        <v>98</v>
      </c>
      <c r="P37" s="4">
        <v>13610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10162</v>
      </c>
      <c r="G38" s="4">
        <f t="shared" si="1"/>
        <v>317</v>
      </c>
      <c r="H38" s="4">
        <f t="shared" si="2"/>
        <v>19089</v>
      </c>
      <c r="I38" s="5">
        <f t="shared" si="3"/>
        <v>40842</v>
      </c>
      <c r="J38" s="4">
        <v>11</v>
      </c>
      <c r="K38" s="96" t="s">
        <v>116</v>
      </c>
      <c r="L38" s="4" t="s">
        <v>149</v>
      </c>
      <c r="M38" s="4" t="s">
        <v>88</v>
      </c>
      <c r="N38" s="4" t="s">
        <v>95</v>
      </c>
      <c r="O38" s="4" t="s">
        <v>98</v>
      </c>
      <c r="P38" s="4">
        <v>4085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10163</v>
      </c>
      <c r="G39" s="4">
        <f t="shared" si="1"/>
        <v>317</v>
      </c>
      <c r="H39" s="4">
        <f t="shared" si="2"/>
        <v>19090</v>
      </c>
      <c r="I39" s="5">
        <f t="shared" si="3"/>
        <v>40842</v>
      </c>
      <c r="J39" s="4">
        <v>11</v>
      </c>
      <c r="K39" s="96" t="s">
        <v>129</v>
      </c>
      <c r="L39" s="4" t="s">
        <v>149</v>
      </c>
      <c r="M39" s="4" t="s">
        <v>88</v>
      </c>
      <c r="N39" s="4" t="s">
        <v>95</v>
      </c>
      <c r="O39" s="4" t="s">
        <v>98</v>
      </c>
      <c r="P39" s="4">
        <v>3880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10164</v>
      </c>
      <c r="G40" s="4">
        <f t="shared" si="1"/>
        <v>317</v>
      </c>
      <c r="H40" s="4">
        <f t="shared" si="2"/>
        <v>19091</v>
      </c>
      <c r="I40" s="5">
        <f t="shared" si="3"/>
        <v>40842</v>
      </c>
      <c r="J40" s="4">
        <v>11</v>
      </c>
      <c r="K40" s="96" t="s">
        <v>130</v>
      </c>
      <c r="L40" s="4" t="s">
        <v>149</v>
      </c>
      <c r="M40" s="4" t="s">
        <v>88</v>
      </c>
      <c r="N40" s="4" t="s">
        <v>95</v>
      </c>
      <c r="O40" s="4" t="s">
        <v>98</v>
      </c>
      <c r="P40" s="4">
        <v>2915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10165</v>
      </c>
      <c r="G41" s="4">
        <f t="shared" si="1"/>
        <v>317</v>
      </c>
      <c r="H41" s="4">
        <f t="shared" si="2"/>
        <v>19092</v>
      </c>
      <c r="I41" s="5">
        <f t="shared" si="3"/>
        <v>40842</v>
      </c>
      <c r="J41" s="4">
        <v>11</v>
      </c>
      <c r="K41" s="96" t="s">
        <v>131</v>
      </c>
      <c r="L41" s="4" t="s">
        <v>149</v>
      </c>
      <c r="M41" s="4" t="s">
        <v>88</v>
      </c>
      <c r="N41" s="4" t="s">
        <v>95</v>
      </c>
      <c r="O41" s="4" t="s">
        <v>98</v>
      </c>
      <c r="P41" s="4">
        <v>3475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10166</v>
      </c>
      <c r="G42" s="4">
        <f t="shared" si="1"/>
        <v>317</v>
      </c>
      <c r="H42" s="4">
        <f t="shared" si="2"/>
        <v>19093</v>
      </c>
      <c r="I42" s="5">
        <f t="shared" si="3"/>
        <v>40842</v>
      </c>
      <c r="J42" s="4">
        <v>11</v>
      </c>
      <c r="K42" s="96" t="s">
        <v>132</v>
      </c>
      <c r="L42" s="4" t="s">
        <v>149</v>
      </c>
      <c r="M42" s="4" t="s">
        <v>88</v>
      </c>
      <c r="N42" s="4" t="s">
        <v>95</v>
      </c>
      <c r="O42" s="4" t="s">
        <v>98</v>
      </c>
      <c r="P42" s="4">
        <v>4810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10167</v>
      </c>
      <c r="G43" s="4">
        <f t="shared" si="1"/>
        <v>317</v>
      </c>
      <c r="H43" s="4">
        <f t="shared" si="2"/>
        <v>19094</v>
      </c>
      <c r="I43" s="5">
        <f t="shared" si="3"/>
        <v>40842</v>
      </c>
      <c r="J43" s="4">
        <v>11</v>
      </c>
      <c r="K43" s="96" t="s">
        <v>133</v>
      </c>
      <c r="L43" s="4" t="s">
        <v>149</v>
      </c>
      <c r="M43" s="4" t="s">
        <v>88</v>
      </c>
      <c r="N43" s="4" t="s">
        <v>95</v>
      </c>
      <c r="O43" s="4" t="s">
        <v>98</v>
      </c>
      <c r="P43" s="4">
        <v>8640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10168</v>
      </c>
      <c r="G44" s="4">
        <f t="shared" si="1"/>
        <v>317</v>
      </c>
      <c r="H44" s="4">
        <f t="shared" si="2"/>
        <v>19095</v>
      </c>
      <c r="I44" s="5">
        <f t="shared" si="3"/>
        <v>40842</v>
      </c>
      <c r="J44" s="4">
        <v>11</v>
      </c>
      <c r="K44" s="96" t="s">
        <v>134</v>
      </c>
      <c r="L44" s="4" t="s">
        <v>149</v>
      </c>
      <c r="M44" s="4" t="s">
        <v>88</v>
      </c>
      <c r="N44" s="4" t="s">
        <v>95</v>
      </c>
      <c r="O44" s="4" t="s">
        <v>98</v>
      </c>
      <c r="P44" s="4">
        <v>2855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10169</v>
      </c>
      <c r="G45" s="4">
        <f t="shared" si="1"/>
        <v>317</v>
      </c>
      <c r="H45" s="4">
        <f t="shared" si="2"/>
        <v>19096</v>
      </c>
      <c r="I45" s="5">
        <f t="shared" si="3"/>
        <v>40842</v>
      </c>
      <c r="J45" s="4">
        <v>11</v>
      </c>
      <c r="K45" s="96" t="s">
        <v>135</v>
      </c>
      <c r="L45" s="4" t="s">
        <v>149</v>
      </c>
      <c r="M45" s="4" t="s">
        <v>88</v>
      </c>
      <c r="N45" s="4" t="s">
        <v>95</v>
      </c>
      <c r="O45" s="4" t="s">
        <v>98</v>
      </c>
      <c r="P45" s="4">
        <v>4475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10170</v>
      </c>
      <c r="G46" s="4">
        <f t="shared" si="1"/>
        <v>317</v>
      </c>
      <c r="H46" s="4">
        <f t="shared" si="2"/>
        <v>19097</v>
      </c>
      <c r="I46" s="5">
        <f t="shared" si="3"/>
        <v>40842</v>
      </c>
      <c r="J46" s="4">
        <v>11</v>
      </c>
      <c r="K46" s="96" t="s">
        <v>136</v>
      </c>
      <c r="L46" s="4" t="s">
        <v>149</v>
      </c>
      <c r="M46" s="4" t="s">
        <v>88</v>
      </c>
      <c r="N46" s="4" t="s">
        <v>95</v>
      </c>
      <c r="O46" s="4" t="s">
        <v>98</v>
      </c>
      <c r="P46" s="4">
        <v>5185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10171</v>
      </c>
      <c r="G47" s="4">
        <f t="shared" si="1"/>
        <v>317</v>
      </c>
      <c r="H47" s="4">
        <f t="shared" si="2"/>
        <v>19098</v>
      </c>
      <c r="I47" s="5">
        <f t="shared" si="3"/>
        <v>40842</v>
      </c>
      <c r="J47" s="4">
        <v>11</v>
      </c>
      <c r="K47" s="96" t="s">
        <v>137</v>
      </c>
      <c r="L47" s="4" t="s">
        <v>149</v>
      </c>
      <c r="M47" s="4" t="s">
        <v>88</v>
      </c>
      <c r="N47" s="4" t="s">
        <v>95</v>
      </c>
      <c r="O47" s="4" t="s">
        <v>98</v>
      </c>
      <c r="P47" s="4">
        <v>6670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10172</v>
      </c>
      <c r="G48" s="4">
        <f t="shared" si="1"/>
        <v>317</v>
      </c>
      <c r="H48" s="4">
        <f t="shared" si="2"/>
        <v>19099</v>
      </c>
      <c r="I48" s="5">
        <f t="shared" si="3"/>
        <v>40842</v>
      </c>
      <c r="J48" s="4">
        <v>11</v>
      </c>
      <c r="K48" s="96" t="s">
        <v>138</v>
      </c>
      <c r="L48" s="4" t="s">
        <v>149</v>
      </c>
      <c r="M48" s="4" t="s">
        <v>88</v>
      </c>
      <c r="N48" s="4" t="s">
        <v>95</v>
      </c>
      <c r="O48" s="4" t="s">
        <v>98</v>
      </c>
      <c r="P48" s="4">
        <v>3270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10173</v>
      </c>
      <c r="G49" s="4">
        <f t="shared" si="1"/>
        <v>317</v>
      </c>
      <c r="H49" s="4">
        <f t="shared" si="2"/>
        <v>19100</v>
      </c>
      <c r="I49" s="5">
        <f t="shared" si="3"/>
        <v>40842</v>
      </c>
      <c r="J49" s="4">
        <v>11</v>
      </c>
      <c r="K49" s="96" t="s">
        <v>139</v>
      </c>
      <c r="L49" s="4" t="s">
        <v>149</v>
      </c>
      <c r="M49" s="4" t="s">
        <v>88</v>
      </c>
      <c r="N49" s="4" t="s">
        <v>95</v>
      </c>
      <c r="O49" s="4" t="s">
        <v>98</v>
      </c>
      <c r="P49" s="4">
        <v>6875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10174</v>
      </c>
      <c r="G50" s="4">
        <f t="shared" si="1"/>
        <v>317</v>
      </c>
      <c r="H50" s="4">
        <f t="shared" si="2"/>
        <v>19101</v>
      </c>
      <c r="I50" s="5">
        <f t="shared" si="3"/>
        <v>40842</v>
      </c>
      <c r="J50" s="4">
        <v>11</v>
      </c>
      <c r="K50" s="96" t="s">
        <v>124</v>
      </c>
      <c r="L50" s="4" t="s">
        <v>149</v>
      </c>
      <c r="M50" s="4" t="s">
        <v>88</v>
      </c>
      <c r="N50" s="4" t="s">
        <v>95</v>
      </c>
      <c r="O50" s="4" t="s">
        <v>98</v>
      </c>
      <c r="P50" s="4">
        <v>7930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10175</v>
      </c>
      <c r="G51" s="4">
        <f t="shared" si="1"/>
        <v>317</v>
      </c>
      <c r="H51" s="4">
        <f t="shared" si="2"/>
        <v>19102</v>
      </c>
      <c r="I51" s="5">
        <f t="shared" si="3"/>
        <v>40842</v>
      </c>
      <c r="J51" s="4">
        <v>11</v>
      </c>
      <c r="K51" s="96" t="s">
        <v>125</v>
      </c>
      <c r="L51" s="4" t="s">
        <v>149</v>
      </c>
      <c r="M51" s="4" t="s">
        <v>88</v>
      </c>
      <c r="N51" s="4" t="s">
        <v>95</v>
      </c>
      <c r="O51" s="4" t="s">
        <v>98</v>
      </c>
      <c r="P51" s="4">
        <v>5875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10176</v>
      </c>
      <c r="G52" s="4">
        <f t="shared" si="1"/>
        <v>317</v>
      </c>
      <c r="H52" s="4">
        <f t="shared" si="2"/>
        <v>19103</v>
      </c>
      <c r="I52" s="5">
        <f t="shared" si="3"/>
        <v>40842</v>
      </c>
      <c r="J52" s="4">
        <v>11</v>
      </c>
      <c r="K52" s="96" t="s">
        <v>140</v>
      </c>
      <c r="L52" s="4" t="s">
        <v>149</v>
      </c>
      <c r="M52" s="4" t="s">
        <v>88</v>
      </c>
      <c r="N52" s="4" t="s">
        <v>95</v>
      </c>
      <c r="O52" s="4" t="s">
        <v>98</v>
      </c>
      <c r="P52" s="4">
        <v>9870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10177</v>
      </c>
      <c r="G53" s="4">
        <f t="shared" si="1"/>
        <v>317</v>
      </c>
      <c r="H53" s="4">
        <f t="shared" si="2"/>
        <v>19104</v>
      </c>
      <c r="I53" s="5">
        <f t="shared" si="3"/>
        <v>40842</v>
      </c>
      <c r="J53" s="4">
        <v>11</v>
      </c>
      <c r="K53" s="96" t="s">
        <v>126</v>
      </c>
      <c r="L53" s="4" t="s">
        <v>149</v>
      </c>
      <c r="M53" s="4" t="s">
        <v>88</v>
      </c>
      <c r="N53" s="4" t="s">
        <v>95</v>
      </c>
      <c r="O53" s="4" t="s">
        <v>98</v>
      </c>
      <c r="P53" s="4">
        <v>12105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10178</v>
      </c>
      <c r="G54" s="4">
        <f t="shared" si="1"/>
        <v>317</v>
      </c>
      <c r="H54" s="4">
        <f t="shared" si="2"/>
        <v>19105</v>
      </c>
      <c r="I54" s="5">
        <f t="shared" si="3"/>
        <v>40842</v>
      </c>
      <c r="J54" s="4">
        <v>11</v>
      </c>
      <c r="K54" s="96" t="s">
        <v>127</v>
      </c>
      <c r="L54" s="4" t="s">
        <v>149</v>
      </c>
      <c r="M54" s="4" t="s">
        <v>88</v>
      </c>
      <c r="N54" s="4" t="s">
        <v>95</v>
      </c>
      <c r="O54" s="4" t="s">
        <v>98</v>
      </c>
      <c r="P54" s="4">
        <v>12185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10179</v>
      </c>
      <c r="G55" s="4">
        <f t="shared" si="1"/>
        <v>317</v>
      </c>
      <c r="H55" s="4">
        <f t="shared" si="2"/>
        <v>19106</v>
      </c>
      <c r="I55" s="5">
        <f t="shared" si="3"/>
        <v>40842</v>
      </c>
      <c r="J55" s="4">
        <v>11</v>
      </c>
      <c r="K55" s="96" t="s">
        <v>141</v>
      </c>
      <c r="L55" s="4" t="s">
        <v>149</v>
      </c>
      <c r="M55" s="4" t="s">
        <v>88</v>
      </c>
      <c r="N55" s="4" t="s">
        <v>95</v>
      </c>
      <c r="O55" s="4" t="s">
        <v>98</v>
      </c>
      <c r="P55" s="4">
        <v>10710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10180</v>
      </c>
      <c r="G56" s="4">
        <f t="shared" si="1"/>
        <v>317</v>
      </c>
      <c r="H56" s="4">
        <f t="shared" si="2"/>
        <v>19107</v>
      </c>
      <c r="I56" s="5">
        <f t="shared" si="3"/>
        <v>40842</v>
      </c>
      <c r="J56" s="4"/>
      <c r="K56" s="96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10181</v>
      </c>
      <c r="G57" s="4">
        <f t="shared" si="1"/>
        <v>317</v>
      </c>
      <c r="H57" s="4">
        <f t="shared" si="2"/>
        <v>19108</v>
      </c>
      <c r="I57" s="5">
        <f t="shared" si="3"/>
        <v>40842</v>
      </c>
      <c r="J57" s="4">
        <v>11</v>
      </c>
      <c r="K57" s="96" t="s">
        <v>103</v>
      </c>
      <c r="L57" s="4" t="s">
        <v>149</v>
      </c>
      <c r="M57" s="4" t="s">
        <v>88</v>
      </c>
      <c r="N57" s="4" t="s">
        <v>95</v>
      </c>
      <c r="O57" s="4" t="s">
        <v>98</v>
      </c>
      <c r="P57" s="4">
        <v>6675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10182</v>
      </c>
      <c r="G58" s="4">
        <f t="shared" si="1"/>
        <v>317</v>
      </c>
      <c r="H58" s="4">
        <f t="shared" si="2"/>
        <v>19109</v>
      </c>
      <c r="I58" s="5">
        <f t="shared" si="3"/>
        <v>40842</v>
      </c>
      <c r="J58" s="4">
        <v>11</v>
      </c>
      <c r="K58" s="96" t="s">
        <v>142</v>
      </c>
      <c r="L58" s="4" t="s">
        <v>149</v>
      </c>
      <c r="M58" s="4" t="s">
        <v>88</v>
      </c>
      <c r="N58" s="4" t="s">
        <v>95</v>
      </c>
      <c r="O58" s="4" t="s">
        <v>98</v>
      </c>
      <c r="P58" s="4">
        <v>8070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10183</v>
      </c>
      <c r="G59" s="4">
        <f t="shared" si="1"/>
        <v>317</v>
      </c>
      <c r="H59" s="4">
        <f t="shared" si="2"/>
        <v>19110</v>
      </c>
      <c r="I59" s="5">
        <f t="shared" si="3"/>
        <v>40842</v>
      </c>
      <c r="J59" s="4">
        <v>11</v>
      </c>
      <c r="K59" s="96" t="s">
        <v>143</v>
      </c>
      <c r="L59" s="4" t="s">
        <v>149</v>
      </c>
      <c r="M59" s="4" t="s">
        <v>88</v>
      </c>
      <c r="N59" s="4" t="s">
        <v>95</v>
      </c>
      <c r="O59" s="4" t="s">
        <v>98</v>
      </c>
      <c r="P59" s="4">
        <v>4990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10184</v>
      </c>
      <c r="G60" s="4">
        <f t="shared" si="1"/>
        <v>317</v>
      </c>
      <c r="H60" s="4">
        <f t="shared" si="2"/>
        <v>19111</v>
      </c>
      <c r="I60" s="5">
        <f t="shared" si="3"/>
        <v>40842</v>
      </c>
      <c r="J60" s="4">
        <v>11</v>
      </c>
      <c r="K60" s="96" t="s">
        <v>144</v>
      </c>
      <c r="L60" s="4" t="s">
        <v>149</v>
      </c>
      <c r="M60" s="4" t="s">
        <v>88</v>
      </c>
      <c r="N60" s="4" t="s">
        <v>95</v>
      </c>
      <c r="O60" s="4" t="s">
        <v>98</v>
      </c>
      <c r="P60" s="4">
        <v>5810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10185</v>
      </c>
      <c r="G61" s="4">
        <f t="shared" si="1"/>
        <v>317</v>
      </c>
      <c r="H61" s="4">
        <f t="shared" si="2"/>
        <v>19112</v>
      </c>
      <c r="I61" s="5">
        <f t="shared" si="3"/>
        <v>40842</v>
      </c>
      <c r="J61" s="4">
        <v>11</v>
      </c>
      <c r="K61" s="96" t="s">
        <v>107</v>
      </c>
      <c r="L61" s="4" t="s">
        <v>149</v>
      </c>
      <c r="M61" s="4" t="s">
        <v>88</v>
      </c>
      <c r="N61" s="4" t="s">
        <v>95</v>
      </c>
      <c r="O61" s="4" t="s">
        <v>98</v>
      </c>
      <c r="P61" s="4">
        <v>10115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10186</v>
      </c>
      <c r="G62" s="4">
        <f t="shared" si="1"/>
        <v>317</v>
      </c>
      <c r="H62" s="4">
        <f t="shared" si="2"/>
        <v>19113</v>
      </c>
      <c r="I62" s="5">
        <f t="shared" si="3"/>
        <v>40842</v>
      </c>
      <c r="J62" s="4">
        <v>11</v>
      </c>
      <c r="K62" s="96" t="s">
        <v>108</v>
      </c>
      <c r="L62" s="4" t="s">
        <v>149</v>
      </c>
      <c r="M62" s="4" t="s">
        <v>88</v>
      </c>
      <c r="N62" s="4" t="s">
        <v>95</v>
      </c>
      <c r="O62" s="4" t="s">
        <v>98</v>
      </c>
      <c r="P62" s="4">
        <v>2765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10187</v>
      </c>
      <c r="G63" s="4">
        <f t="shared" si="1"/>
        <v>317</v>
      </c>
      <c r="H63" s="4">
        <f t="shared" si="2"/>
        <v>19114</v>
      </c>
      <c r="I63" s="5">
        <f t="shared" si="3"/>
        <v>40842</v>
      </c>
      <c r="J63" s="4">
        <v>11</v>
      </c>
      <c r="K63" s="96" t="s">
        <v>110</v>
      </c>
      <c r="L63" s="4" t="s">
        <v>149</v>
      </c>
      <c r="M63" s="4" t="s">
        <v>88</v>
      </c>
      <c r="N63" s="4" t="s">
        <v>95</v>
      </c>
      <c r="O63" s="4" t="s">
        <v>98</v>
      </c>
      <c r="P63" s="4">
        <v>3260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10188</v>
      </c>
      <c r="G64" s="4">
        <f t="shared" si="1"/>
        <v>317</v>
      </c>
      <c r="H64" s="4">
        <f t="shared" si="2"/>
        <v>19115</v>
      </c>
      <c r="I64" s="5">
        <f t="shared" si="3"/>
        <v>40842</v>
      </c>
      <c r="J64" s="4">
        <v>12</v>
      </c>
      <c r="K64" s="96" t="s">
        <v>145</v>
      </c>
      <c r="L64" s="4" t="s">
        <v>150</v>
      </c>
      <c r="M64" s="4" t="s">
        <v>88</v>
      </c>
      <c r="N64" s="4" t="s">
        <v>95</v>
      </c>
      <c r="O64" s="4" t="s">
        <v>98</v>
      </c>
      <c r="P64" s="4">
        <v>7765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10189</v>
      </c>
      <c r="G65" s="4">
        <f t="shared" si="1"/>
        <v>317</v>
      </c>
      <c r="H65" s="4">
        <f t="shared" si="2"/>
        <v>19116</v>
      </c>
      <c r="I65" s="5">
        <f t="shared" si="3"/>
        <v>40842</v>
      </c>
      <c r="J65" s="4">
        <v>12</v>
      </c>
      <c r="K65" s="96" t="s">
        <v>146</v>
      </c>
      <c r="L65" s="4" t="s">
        <v>150</v>
      </c>
      <c r="M65" s="4" t="s">
        <v>88</v>
      </c>
      <c r="N65" s="4" t="s">
        <v>95</v>
      </c>
      <c r="O65" s="4" t="s">
        <v>98</v>
      </c>
      <c r="P65" s="4">
        <v>14875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10190</v>
      </c>
      <c r="G66" s="4">
        <f t="shared" si="1"/>
        <v>317</v>
      </c>
      <c r="H66" s="4">
        <f t="shared" si="2"/>
        <v>19117</v>
      </c>
      <c r="I66" s="5">
        <f t="shared" si="3"/>
        <v>40842</v>
      </c>
      <c r="J66" s="4">
        <v>11</v>
      </c>
      <c r="K66" s="96" t="s">
        <v>113</v>
      </c>
      <c r="L66" s="4" t="s">
        <v>149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10191</v>
      </c>
      <c r="G67" s="4">
        <f t="shared" si="1"/>
        <v>317</v>
      </c>
      <c r="H67" s="4">
        <f t="shared" si="2"/>
        <v>19118</v>
      </c>
      <c r="I67" s="5">
        <f t="shared" si="3"/>
        <v>40842</v>
      </c>
      <c r="J67" s="4">
        <v>11</v>
      </c>
      <c r="K67" s="96" t="s">
        <v>128</v>
      </c>
      <c r="L67" s="4" t="s">
        <v>149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10192</v>
      </c>
      <c r="G68" s="4">
        <f t="shared" ref="G68:G76" si="5">G67</f>
        <v>317</v>
      </c>
      <c r="H68" s="4">
        <f t="shared" ref="H68:H76" si="6">H67+1</f>
        <v>19119</v>
      </c>
      <c r="I68" s="5">
        <f t="shared" ref="I68:I76" si="7">I67</f>
        <v>40842</v>
      </c>
      <c r="J68" s="4">
        <v>11</v>
      </c>
      <c r="K68" s="96" t="s">
        <v>114</v>
      </c>
      <c r="L68" s="4" t="s">
        <v>149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10193</v>
      </c>
      <c r="G69" s="4">
        <f t="shared" si="5"/>
        <v>317</v>
      </c>
      <c r="H69" s="4">
        <f t="shared" si="6"/>
        <v>19120</v>
      </c>
      <c r="I69" s="5">
        <f t="shared" si="7"/>
        <v>40842</v>
      </c>
      <c r="J69" s="4">
        <v>11</v>
      </c>
      <c r="K69" s="96" t="s">
        <v>115</v>
      </c>
      <c r="L69" s="4" t="s">
        <v>149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10194</v>
      </c>
      <c r="G70" s="4">
        <f t="shared" si="5"/>
        <v>317</v>
      </c>
      <c r="H70" s="4">
        <f t="shared" si="6"/>
        <v>19121</v>
      </c>
      <c r="I70" s="5">
        <f t="shared" si="7"/>
        <v>40842</v>
      </c>
      <c r="J70" s="4">
        <v>11</v>
      </c>
      <c r="K70" s="96" t="s">
        <v>116</v>
      </c>
      <c r="L70" s="4" t="s">
        <v>149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10195</v>
      </c>
      <c r="G71" s="4">
        <f t="shared" si="5"/>
        <v>317</v>
      </c>
      <c r="H71" s="4">
        <f t="shared" si="6"/>
        <v>19122</v>
      </c>
      <c r="I71" s="5">
        <f t="shared" si="7"/>
        <v>40842</v>
      </c>
      <c r="J71" s="4">
        <v>8</v>
      </c>
      <c r="K71" s="96" t="s">
        <v>147</v>
      </c>
      <c r="L71" s="4" t="s">
        <v>149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10196</v>
      </c>
      <c r="G72" s="4">
        <f t="shared" si="5"/>
        <v>317</v>
      </c>
      <c r="H72" s="4">
        <f t="shared" si="6"/>
        <v>19123</v>
      </c>
      <c r="I72" s="5">
        <f t="shared" si="7"/>
        <v>40842</v>
      </c>
      <c r="J72" s="4">
        <v>8</v>
      </c>
      <c r="K72" s="96" t="s">
        <v>134</v>
      </c>
      <c r="L72" s="4" t="s">
        <v>149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10197</v>
      </c>
      <c r="G73" s="4">
        <f t="shared" si="5"/>
        <v>317</v>
      </c>
      <c r="H73" s="4">
        <f t="shared" si="6"/>
        <v>19124</v>
      </c>
      <c r="I73" s="5">
        <f t="shared" si="7"/>
        <v>40842</v>
      </c>
      <c r="J73" s="4">
        <v>8</v>
      </c>
      <c r="K73" s="96" t="s">
        <v>148</v>
      </c>
      <c r="L73" s="4" t="s">
        <v>149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10198</v>
      </c>
      <c r="G74" s="4">
        <f t="shared" si="5"/>
        <v>317</v>
      </c>
      <c r="H74" s="4">
        <f t="shared" si="6"/>
        <v>19125</v>
      </c>
      <c r="I74" s="5">
        <f t="shared" si="7"/>
        <v>40842</v>
      </c>
      <c r="J74" s="4">
        <v>8</v>
      </c>
      <c r="K74" s="96" t="s">
        <v>135</v>
      </c>
      <c r="L74" s="4" t="s">
        <v>149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10199</v>
      </c>
      <c r="G75" s="4">
        <f t="shared" si="5"/>
        <v>317</v>
      </c>
      <c r="H75" s="4">
        <f t="shared" si="6"/>
        <v>19126</v>
      </c>
      <c r="I75" s="5">
        <f t="shared" si="7"/>
        <v>40842</v>
      </c>
      <c r="J75" s="4">
        <v>8</v>
      </c>
      <c r="K75" s="96" t="s">
        <v>136</v>
      </c>
      <c r="L75" s="4" t="s">
        <v>149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10200</v>
      </c>
      <c r="G76" s="4">
        <f t="shared" si="5"/>
        <v>317</v>
      </c>
      <c r="H76" s="4">
        <f t="shared" si="6"/>
        <v>19127</v>
      </c>
      <c r="I76" s="5">
        <f t="shared" si="7"/>
        <v>40842</v>
      </c>
      <c r="J76" s="4">
        <v>8</v>
      </c>
      <c r="K76" s="96" t="s">
        <v>137</v>
      </c>
      <c r="L76" s="4" t="s">
        <v>149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108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AB4" sqref="AB4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5703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5703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97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5" t="s">
        <v>6</v>
      </c>
      <c r="X1" s="15" t="s">
        <v>7</v>
      </c>
      <c r="Y1" s="15" t="str">
        <f>K1</f>
        <v>Preserve Method</v>
      </c>
      <c r="Z1" s="15" t="s">
        <v>11</v>
      </c>
      <c r="AA1" s="15" t="s">
        <v>26</v>
      </c>
      <c r="AB1" s="15" t="s">
        <v>9</v>
      </c>
    </row>
    <row r="2" spans="1:28">
      <c r="A2" s="28">
        <f>FieldWorksheet!A2</f>
        <v>1</v>
      </c>
      <c r="B2" s="28" t="str">
        <f>FieldWorksheet!B2</f>
        <v>Citra, FL</v>
      </c>
      <c r="C2" s="28">
        <f>FieldWorksheet!C2</f>
        <v>3</v>
      </c>
      <c r="D2" s="28">
        <f>FieldWorksheet!D2</f>
        <v>1</v>
      </c>
      <c r="E2" s="28">
        <f>Table1[[#This Row],[Field ID (Plot)]]</f>
        <v>1</v>
      </c>
      <c r="F2" s="28">
        <f>FieldWorksheet!F2</f>
        <v>10126</v>
      </c>
      <c r="G2" s="28" t="str">
        <f>CONCATENATE("c",FieldWorksheet!G2)</f>
        <v>c317</v>
      </c>
      <c r="H2" s="28" t="str">
        <f>CONCATENATE("c",FieldWorksheet!H2)</f>
        <v>c19053</v>
      </c>
      <c r="I2" s="35">
        <f>FieldWorksheet!I2</f>
        <v>40842</v>
      </c>
      <c r="J2" s="28" t="str">
        <f>CONCATENATE(FieldWorksheet!J2,":",FieldWorksheet!K2,FieldWorksheet!L2)</f>
        <v>8:45AM</v>
      </c>
      <c r="K2" s="29" t="str">
        <f>Table1[[#This Row],[Preservation Method]]</f>
        <v>H2SO4</v>
      </c>
      <c r="L2" s="29" t="s">
        <v>95</v>
      </c>
      <c r="M2" s="29" t="str">
        <f>Table1[[#This Row],[Sample Collection]]</f>
        <v>NOx-N</v>
      </c>
      <c r="N2" s="28"/>
      <c r="O2" s="28">
        <f>FieldWorksheet!A54</f>
        <v>53</v>
      </c>
      <c r="P2" s="28" t="str">
        <f>FieldWorksheet!B54</f>
        <v>Citra, FL</v>
      </c>
      <c r="Q2" s="28">
        <f>FieldWorksheet!C54</f>
        <v>3</v>
      </c>
      <c r="R2" s="28">
        <f>FieldWorksheet!D54</f>
        <v>4</v>
      </c>
      <c r="S2" s="28">
        <f>FieldWorksheet!E54</f>
        <v>53</v>
      </c>
      <c r="T2" s="28">
        <f>FieldWorksheet!F54</f>
        <v>10178</v>
      </c>
      <c r="U2" s="28" t="str">
        <f>CONCATENATE("c",FieldWorksheet!G54)</f>
        <v>c317</v>
      </c>
      <c r="V2" s="28" t="str">
        <f>CONCATENATE("c",FieldWorksheet!H54)</f>
        <v>c19105</v>
      </c>
      <c r="W2" s="35">
        <f>FieldWorksheet!I54</f>
        <v>40842</v>
      </c>
      <c r="X2" s="28" t="str">
        <f>CONCATENATE(FieldWorksheet!J54,":",FieldWorksheet!K54,FieldWorksheet!L54)</f>
        <v>11:44AM</v>
      </c>
      <c r="Y2" s="29" t="str">
        <f>FieldWorksheet!M54</f>
        <v>H2SO4</v>
      </c>
      <c r="Z2" s="29" t="s">
        <v>95</v>
      </c>
      <c r="AA2" s="29" t="str">
        <f>FieldWorksheet!O54</f>
        <v>NOx-N</v>
      </c>
      <c r="AB2" s="28"/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10127</v>
      </c>
      <c r="G3" s="16" t="str">
        <f>CONCATENATE("c",FieldWorksheet!G3)</f>
        <v>c317</v>
      </c>
      <c r="H3" s="16" t="str">
        <f>CONCATENATE("c",FieldWorksheet!H3)</f>
        <v>c19054</v>
      </c>
      <c r="I3" s="36">
        <f>FieldWorksheet!I3</f>
        <v>40842</v>
      </c>
      <c r="J3" s="16" t="str">
        <f>CONCATENATE(FieldWorksheet!J3,":",FieldWorksheet!K3,FieldWorksheet!L3)</f>
        <v>8:47AM</v>
      </c>
      <c r="K3" s="16" t="str">
        <f>Table1[[#This Row],[Preservation Method]]</f>
        <v>H2SO4</v>
      </c>
      <c r="L3" s="16" t="s">
        <v>95</v>
      </c>
      <c r="M3" s="16" t="str">
        <f>Table1[[#This Row],[Sample Collection]]</f>
        <v>NOx-N</v>
      </c>
      <c r="N3" s="16"/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10179</v>
      </c>
      <c r="U3" s="16" t="str">
        <f>CONCATENATE("c",FieldWorksheet!G55)</f>
        <v>c317</v>
      </c>
      <c r="V3" s="16" t="str">
        <f>CONCATENATE("c",FieldWorksheet!H55)</f>
        <v>c19106</v>
      </c>
      <c r="W3" s="36">
        <f>FieldWorksheet!I55</f>
        <v>40842</v>
      </c>
      <c r="X3" s="16" t="str">
        <f>CONCATENATE(FieldWorksheet!J55,":",FieldWorksheet!K55,FieldWorksheet!L55)</f>
        <v>11:46AM</v>
      </c>
      <c r="Y3" s="16" t="str">
        <f>FieldWorksheet!M55</f>
        <v>H2SO4</v>
      </c>
      <c r="Z3" s="16" t="s">
        <v>95</v>
      </c>
      <c r="AA3" s="16" t="str">
        <f>FieldWorksheet!O55</f>
        <v>NOx-N</v>
      </c>
      <c r="AB3" s="16"/>
    </row>
    <row r="4" spans="1:28">
      <c r="A4" s="28">
        <f>FieldWorksheet!A4</f>
        <v>3</v>
      </c>
      <c r="B4" s="28" t="str">
        <f>FieldWorksheet!B4</f>
        <v>Citra, FL</v>
      </c>
      <c r="C4" s="28">
        <f>FieldWorksheet!C4</f>
        <v>3</v>
      </c>
      <c r="D4" s="28">
        <f>FieldWorksheet!D4</f>
        <v>1</v>
      </c>
      <c r="E4" s="28">
        <f>Table1[[#This Row],[Field ID (Plot)]]</f>
        <v>3</v>
      </c>
      <c r="F4" s="28">
        <f>FieldWorksheet!F4</f>
        <v>10128</v>
      </c>
      <c r="G4" s="28" t="str">
        <f>CONCATENATE("c",FieldWorksheet!G4)</f>
        <v>c317</v>
      </c>
      <c r="H4" s="28" t="str">
        <f>CONCATENATE("c",FieldWorksheet!H4)</f>
        <v>c19055</v>
      </c>
      <c r="I4" s="35">
        <f>FieldWorksheet!I4</f>
        <v>40842</v>
      </c>
      <c r="J4" s="28" t="str">
        <f>CONCATENATE(FieldWorksheet!J4,":",FieldWorksheet!K4,FieldWorksheet!L4)</f>
        <v>8:48AM</v>
      </c>
      <c r="K4" s="32" t="str">
        <f>Table1[[#This Row],[Preservation Method]]</f>
        <v>H2SO4</v>
      </c>
      <c r="L4" s="29" t="s">
        <v>95</v>
      </c>
      <c r="M4" s="32" t="str">
        <f>Table1[[#This Row],[Sample Collection]]</f>
        <v>NOx-N</v>
      </c>
      <c r="N4" s="28"/>
      <c r="O4" s="28">
        <f>FieldWorksheet!A56</f>
        <v>55</v>
      </c>
      <c r="P4" s="28" t="str">
        <f>FieldWorksheet!B56</f>
        <v>Citra, FL</v>
      </c>
      <c r="Q4" s="28">
        <f>FieldWorksheet!C56</f>
        <v>3</v>
      </c>
      <c r="R4" s="28">
        <f>FieldWorksheet!D56</f>
        <v>4</v>
      </c>
      <c r="S4" s="28">
        <f>FieldWorksheet!E56</f>
        <v>55</v>
      </c>
      <c r="T4" s="28">
        <f>FieldWorksheet!F56</f>
        <v>10180</v>
      </c>
      <c r="U4" s="28" t="str">
        <f>CONCATENATE("c",FieldWorksheet!G56)</f>
        <v>c317</v>
      </c>
      <c r="V4" s="28" t="str">
        <f>CONCATENATE("c",FieldWorksheet!H56)</f>
        <v>c19107</v>
      </c>
      <c r="W4" s="35">
        <f>FieldWorksheet!I56</f>
        <v>40842</v>
      </c>
      <c r="X4" s="28" t="str">
        <f>CONCATENATE(FieldWorksheet!J56,":",FieldWorksheet!K56,FieldWorksheet!L56)</f>
        <v>:</v>
      </c>
      <c r="Y4" s="32">
        <f>FieldWorksheet!M56</f>
        <v>0</v>
      </c>
      <c r="Z4" s="29" t="s">
        <v>95</v>
      </c>
      <c r="AA4" s="32">
        <f>FieldWorksheet!O56</f>
        <v>0</v>
      </c>
      <c r="AB4" s="33" t="s">
        <v>151</v>
      </c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10129</v>
      </c>
      <c r="G5" s="16" t="str">
        <f>CONCATENATE("c",FieldWorksheet!G5)</f>
        <v>c317</v>
      </c>
      <c r="H5" s="16" t="str">
        <f>CONCATENATE("c",FieldWorksheet!H5)</f>
        <v>c19056</v>
      </c>
      <c r="I5" s="36">
        <f>FieldWorksheet!I5</f>
        <v>40842</v>
      </c>
      <c r="J5" s="16" t="str">
        <f>CONCATENATE(FieldWorksheet!J5,":",FieldWorksheet!K5,FieldWorksheet!L5)</f>
        <v>8:49AM</v>
      </c>
      <c r="K5" s="16" t="str">
        <f>Table1[[#This Row],[Preservation Method]]</f>
        <v>H2SO4</v>
      </c>
      <c r="L5" s="16" t="s">
        <v>95</v>
      </c>
      <c r="M5" s="16" t="str">
        <f>Table1[[#This Row],[Sample Collection]]</f>
        <v>NOx-N</v>
      </c>
      <c r="N5" s="16"/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10181</v>
      </c>
      <c r="U5" s="16" t="str">
        <f>CONCATENATE("c",FieldWorksheet!G57)</f>
        <v>c317</v>
      </c>
      <c r="V5" s="16" t="str">
        <f>CONCATENATE("c",FieldWorksheet!H57)</f>
        <v>c19108</v>
      </c>
      <c r="W5" s="36">
        <f>FieldWorksheet!I57</f>
        <v>40842</v>
      </c>
      <c r="X5" s="16" t="str">
        <f>CONCATENATE(FieldWorksheet!J57,":",FieldWorksheet!K57,FieldWorksheet!L57)</f>
        <v>11:48AM</v>
      </c>
      <c r="Y5" s="16" t="str">
        <f>FieldWorksheet!M57</f>
        <v>H2SO4</v>
      </c>
      <c r="Z5" s="16" t="s">
        <v>95</v>
      </c>
      <c r="AA5" s="16" t="str">
        <f>FieldWorksheet!O57</f>
        <v>NOx-N</v>
      </c>
      <c r="AB5" s="16"/>
    </row>
    <row r="6" spans="1:28">
      <c r="A6" s="28">
        <f>FieldWorksheet!A6</f>
        <v>5</v>
      </c>
      <c r="B6" s="28" t="str">
        <f>FieldWorksheet!B6</f>
        <v>Citra, FL</v>
      </c>
      <c r="C6" s="28">
        <f>FieldWorksheet!C6</f>
        <v>3</v>
      </c>
      <c r="D6" s="28">
        <f>FieldWorksheet!D6</f>
        <v>1</v>
      </c>
      <c r="E6" s="28">
        <f>Table1[[#This Row],[Field ID (Plot)]]</f>
        <v>5</v>
      </c>
      <c r="F6" s="28">
        <f>FieldWorksheet!F6</f>
        <v>10130</v>
      </c>
      <c r="G6" s="28" t="str">
        <f>CONCATENATE("c",FieldWorksheet!G6)</f>
        <v>c317</v>
      </c>
      <c r="H6" s="28" t="str">
        <f>CONCATENATE("c",FieldWorksheet!H6)</f>
        <v>c19057</v>
      </c>
      <c r="I6" s="35">
        <f>FieldWorksheet!I6</f>
        <v>40842</v>
      </c>
      <c r="J6" s="28" t="str">
        <f>CONCATENATE(FieldWorksheet!J6,":",FieldWorksheet!K6,FieldWorksheet!L6)</f>
        <v>8:50AM</v>
      </c>
      <c r="K6" s="32" t="str">
        <f>Table1[[#This Row],[Preservation Method]]</f>
        <v>H2SO4</v>
      </c>
      <c r="L6" s="29" t="s">
        <v>95</v>
      </c>
      <c r="M6" s="32" t="str">
        <f>Table1[[#This Row],[Sample Collection]]</f>
        <v>NOx-N</v>
      </c>
      <c r="N6" s="28"/>
      <c r="O6" s="28">
        <f>FieldWorksheet!A58</f>
        <v>57</v>
      </c>
      <c r="P6" s="28" t="str">
        <f>FieldWorksheet!B58</f>
        <v>Citra, FL</v>
      </c>
      <c r="Q6" s="28">
        <f>FieldWorksheet!C58</f>
        <v>3</v>
      </c>
      <c r="R6" s="28">
        <f>FieldWorksheet!D58</f>
        <v>4</v>
      </c>
      <c r="S6" s="28">
        <f>FieldWorksheet!E58</f>
        <v>57</v>
      </c>
      <c r="T6" s="28">
        <f>FieldWorksheet!F58</f>
        <v>10182</v>
      </c>
      <c r="U6" s="28" t="str">
        <f>CONCATENATE("c",FieldWorksheet!G58)</f>
        <v>c317</v>
      </c>
      <c r="V6" s="28" t="str">
        <f>CONCATENATE("c",FieldWorksheet!H58)</f>
        <v>c19109</v>
      </c>
      <c r="W6" s="35">
        <f>FieldWorksheet!I58</f>
        <v>40842</v>
      </c>
      <c r="X6" s="28" t="str">
        <f>CONCATENATE(FieldWorksheet!J58,":",FieldWorksheet!K58,FieldWorksheet!L58)</f>
        <v>11:51AM</v>
      </c>
      <c r="Y6" s="32" t="str">
        <f>FieldWorksheet!M58</f>
        <v>H2SO4</v>
      </c>
      <c r="Z6" s="29" t="s">
        <v>95</v>
      </c>
      <c r="AA6" s="32" t="str">
        <f>FieldWorksheet!O58</f>
        <v>NOx-N</v>
      </c>
      <c r="AB6" s="28"/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10131</v>
      </c>
      <c r="G7" s="16" t="str">
        <f>CONCATENATE("c",FieldWorksheet!G7)</f>
        <v>c317</v>
      </c>
      <c r="H7" s="16" t="str">
        <f>CONCATENATE("c",FieldWorksheet!H7)</f>
        <v>c19058</v>
      </c>
      <c r="I7" s="36">
        <f>FieldWorksheet!I7</f>
        <v>40842</v>
      </c>
      <c r="J7" s="16" t="str">
        <f>CONCATENATE(FieldWorksheet!J7,":",FieldWorksheet!K7,FieldWorksheet!L7)</f>
        <v>8:52AM</v>
      </c>
      <c r="K7" s="16" t="str">
        <f>Table1[[#This Row],[Preservation Method]]</f>
        <v>H2SO4</v>
      </c>
      <c r="L7" s="16" t="s">
        <v>95</v>
      </c>
      <c r="M7" s="16" t="str">
        <f>Table1[[#This Row],[Sample Collection]]</f>
        <v>NOx-N</v>
      </c>
      <c r="N7" s="16"/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10183</v>
      </c>
      <c r="U7" s="16" t="str">
        <f>CONCATENATE("c",FieldWorksheet!G59)</f>
        <v>c317</v>
      </c>
      <c r="V7" s="16" t="str">
        <f>CONCATENATE("c",FieldWorksheet!H59)</f>
        <v>c19110</v>
      </c>
      <c r="W7" s="36">
        <f>FieldWorksheet!I59</f>
        <v>40842</v>
      </c>
      <c r="X7" s="16" t="str">
        <f>CONCATENATE(FieldWorksheet!J59,":",FieldWorksheet!K59,FieldWorksheet!L59)</f>
        <v>11:53AM</v>
      </c>
      <c r="Y7" s="16" t="str">
        <f>FieldWorksheet!M59</f>
        <v>H2SO4</v>
      </c>
      <c r="Z7" s="16" t="s">
        <v>95</v>
      </c>
      <c r="AA7" s="16" t="str">
        <f>FieldWorksheet!O59</f>
        <v>NOx-N</v>
      </c>
      <c r="AB7" s="16"/>
    </row>
    <row r="8" spans="1:28">
      <c r="A8" s="28">
        <f>FieldWorksheet!A8</f>
        <v>7</v>
      </c>
      <c r="B8" s="28" t="str">
        <f>FieldWorksheet!B8</f>
        <v>Citra, FL</v>
      </c>
      <c r="C8" s="28">
        <f>FieldWorksheet!C8</f>
        <v>3</v>
      </c>
      <c r="D8" s="28">
        <f>FieldWorksheet!D8</f>
        <v>1</v>
      </c>
      <c r="E8" s="28">
        <f>Table1[[#This Row],[Field ID (Plot)]]</f>
        <v>7</v>
      </c>
      <c r="F8" s="28">
        <f>FieldWorksheet!F8</f>
        <v>10132</v>
      </c>
      <c r="G8" s="28" t="str">
        <f>CONCATENATE("c",FieldWorksheet!G8)</f>
        <v>c317</v>
      </c>
      <c r="H8" s="28" t="str">
        <f>CONCATENATE("c",FieldWorksheet!H8)</f>
        <v>c19059</v>
      </c>
      <c r="I8" s="35">
        <f>FieldWorksheet!I8</f>
        <v>40842</v>
      </c>
      <c r="J8" s="28" t="str">
        <f>CONCATENATE(FieldWorksheet!J8,":",FieldWorksheet!K8,FieldWorksheet!L8)</f>
        <v>8:56AM</v>
      </c>
      <c r="K8" s="32" t="str">
        <f>Table1[[#This Row],[Preservation Method]]</f>
        <v>H2SO4</v>
      </c>
      <c r="L8" s="29" t="s">
        <v>95</v>
      </c>
      <c r="M8" s="32" t="str">
        <f>Table1[[#This Row],[Sample Collection]]</f>
        <v>NOx-N</v>
      </c>
      <c r="N8" s="28"/>
      <c r="O8" s="28">
        <f>FieldWorksheet!A60</f>
        <v>59</v>
      </c>
      <c r="P8" s="28" t="str">
        <f>FieldWorksheet!B60</f>
        <v>Citra, FL</v>
      </c>
      <c r="Q8" s="28">
        <f>FieldWorksheet!C60</f>
        <v>3</v>
      </c>
      <c r="R8" s="28">
        <f>FieldWorksheet!D60</f>
        <v>4</v>
      </c>
      <c r="S8" s="28">
        <f>FieldWorksheet!E60</f>
        <v>59</v>
      </c>
      <c r="T8" s="28">
        <f>FieldWorksheet!F60</f>
        <v>10184</v>
      </c>
      <c r="U8" s="28" t="str">
        <f>CONCATENATE("c",FieldWorksheet!G60)</f>
        <v>c317</v>
      </c>
      <c r="V8" s="28" t="str">
        <f>CONCATENATE("c",FieldWorksheet!H60)</f>
        <v>c19111</v>
      </c>
      <c r="W8" s="35">
        <f>FieldWorksheet!I60</f>
        <v>40842</v>
      </c>
      <c r="X8" s="28" t="str">
        <f>CONCATENATE(FieldWorksheet!J60,":",FieldWorksheet!K60,FieldWorksheet!L60)</f>
        <v>11:54AM</v>
      </c>
      <c r="Y8" s="32" t="str">
        <f>FieldWorksheet!M60</f>
        <v>H2SO4</v>
      </c>
      <c r="Z8" s="29" t="s">
        <v>95</v>
      </c>
      <c r="AA8" s="32" t="str">
        <f>FieldWorksheet!O60</f>
        <v>NOx-N</v>
      </c>
      <c r="AB8" s="28"/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10133</v>
      </c>
      <c r="G9" s="16" t="str">
        <f>CONCATENATE("c",FieldWorksheet!G9)</f>
        <v>c317</v>
      </c>
      <c r="H9" s="16" t="str">
        <f>CONCATENATE("c",FieldWorksheet!H9)</f>
        <v>c19060</v>
      </c>
      <c r="I9" s="36">
        <f>FieldWorksheet!I9</f>
        <v>40842</v>
      </c>
      <c r="J9" s="16" t="str">
        <f>CONCATENATE(FieldWorksheet!J9,":",FieldWorksheet!K9,FieldWorksheet!L9)</f>
        <v>8:57AM</v>
      </c>
      <c r="K9" s="16" t="str">
        <f>Table1[[#This Row],[Preservation Method]]</f>
        <v>H2SO4</v>
      </c>
      <c r="L9" s="16" t="s">
        <v>95</v>
      </c>
      <c r="M9" s="16" t="str">
        <f>Table1[[#This Row],[Sample Collection]]</f>
        <v>NOx-N</v>
      </c>
      <c r="N9" s="16"/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10185</v>
      </c>
      <c r="U9" s="16" t="str">
        <f>CONCATENATE("c",FieldWorksheet!G61)</f>
        <v>c317</v>
      </c>
      <c r="V9" s="16" t="str">
        <f>CONCATENATE("c",FieldWorksheet!H61)</f>
        <v>c19112</v>
      </c>
      <c r="W9" s="36">
        <f>FieldWorksheet!I61</f>
        <v>40842</v>
      </c>
      <c r="X9" s="16" t="str">
        <f>CONCATENATE(FieldWorksheet!J61,":",FieldWorksheet!K61,FieldWorksheet!L61)</f>
        <v>11:56AM</v>
      </c>
      <c r="Y9" s="16" t="str">
        <f>FieldWorksheet!M61</f>
        <v>H2SO4</v>
      </c>
      <c r="Z9" s="16" t="s">
        <v>95</v>
      </c>
      <c r="AA9" s="16" t="str">
        <f>FieldWorksheet!O61</f>
        <v>NOx-N</v>
      </c>
      <c r="AB9" s="16"/>
    </row>
    <row r="10" spans="1:28">
      <c r="A10" s="28">
        <f>FieldWorksheet!A10</f>
        <v>9</v>
      </c>
      <c r="B10" s="28" t="str">
        <f>FieldWorksheet!B10</f>
        <v>Citra, FL</v>
      </c>
      <c r="C10" s="28">
        <f>FieldWorksheet!C10</f>
        <v>3</v>
      </c>
      <c r="D10" s="28">
        <f>FieldWorksheet!D10</f>
        <v>1</v>
      </c>
      <c r="E10" s="28">
        <f>Table1[[#This Row],[Field ID (Plot)]]</f>
        <v>9</v>
      </c>
      <c r="F10" s="28">
        <f>FieldWorksheet!F10</f>
        <v>10134</v>
      </c>
      <c r="G10" s="28" t="str">
        <f>CONCATENATE("c",FieldWorksheet!G10)</f>
        <v>c317</v>
      </c>
      <c r="H10" s="28" t="str">
        <f>CONCATENATE("c",FieldWorksheet!H10)</f>
        <v>c19061</v>
      </c>
      <c r="I10" s="35">
        <f>FieldWorksheet!I10</f>
        <v>40842</v>
      </c>
      <c r="J10" s="28" t="str">
        <f>CONCATENATE(FieldWorksheet!J10,":",FieldWorksheet!K10,FieldWorksheet!L10)</f>
        <v>8:58AM</v>
      </c>
      <c r="K10" s="32" t="str">
        <f>Table1[[#This Row],[Preservation Method]]</f>
        <v>H2SO4</v>
      </c>
      <c r="L10" s="29" t="s">
        <v>95</v>
      </c>
      <c r="M10" s="32" t="str">
        <f>Table1[[#This Row],[Sample Collection]]</f>
        <v>NOx-N</v>
      </c>
      <c r="N10" s="28"/>
      <c r="O10" s="28">
        <f>FieldWorksheet!A62</f>
        <v>61</v>
      </c>
      <c r="P10" s="28" t="str">
        <f>FieldWorksheet!B62</f>
        <v>Citra, FL</v>
      </c>
      <c r="Q10" s="28">
        <f>FieldWorksheet!C62</f>
        <v>3</v>
      </c>
      <c r="R10" s="28">
        <f>FieldWorksheet!D62</f>
        <v>4</v>
      </c>
      <c r="S10" s="28">
        <f>FieldWorksheet!E62</f>
        <v>61</v>
      </c>
      <c r="T10" s="28">
        <f>FieldWorksheet!F62</f>
        <v>10186</v>
      </c>
      <c r="U10" s="28" t="str">
        <f>CONCATENATE("c",FieldWorksheet!G62)</f>
        <v>c317</v>
      </c>
      <c r="V10" s="28" t="str">
        <f>CONCATENATE("c",FieldWorksheet!H62)</f>
        <v>c19113</v>
      </c>
      <c r="W10" s="35">
        <f>FieldWorksheet!I62</f>
        <v>40842</v>
      </c>
      <c r="X10" s="28" t="str">
        <f>CONCATENATE(FieldWorksheet!J62,":",FieldWorksheet!K62,FieldWorksheet!L62)</f>
        <v>11:57AM</v>
      </c>
      <c r="Y10" s="32" t="str">
        <f>FieldWorksheet!M62</f>
        <v>H2SO4</v>
      </c>
      <c r="Z10" s="29" t="s">
        <v>95</v>
      </c>
      <c r="AA10" s="32" t="str">
        <f>FieldWorksheet!O62</f>
        <v>NOx-N</v>
      </c>
      <c r="AB10" s="28"/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10135</v>
      </c>
      <c r="G11" s="16" t="str">
        <f>CONCATENATE("c",FieldWorksheet!G11)</f>
        <v>c317</v>
      </c>
      <c r="H11" s="16" t="str">
        <f>CONCATENATE("c",FieldWorksheet!H11)</f>
        <v>c19062</v>
      </c>
      <c r="I11" s="36">
        <f>FieldWorksheet!I11</f>
        <v>40842</v>
      </c>
      <c r="J11" s="16" t="str">
        <f>CONCATENATE(FieldWorksheet!J11,":",FieldWorksheet!K11,FieldWorksheet!L11)</f>
        <v>8:59AM</v>
      </c>
      <c r="K11" s="16" t="str">
        <f>Table1[[#This Row],[Preservation Method]]</f>
        <v>H2SO4</v>
      </c>
      <c r="L11" s="16" t="s">
        <v>95</v>
      </c>
      <c r="M11" s="16" t="str">
        <f>Table1[[#This Row],[Sample Collection]]</f>
        <v>NOx-N</v>
      </c>
      <c r="N11" s="16"/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10187</v>
      </c>
      <c r="U11" s="16" t="str">
        <f>CONCATENATE("c",FieldWorksheet!G63)</f>
        <v>c317</v>
      </c>
      <c r="V11" s="16" t="str">
        <f>CONCATENATE("c",FieldWorksheet!H63)</f>
        <v>c19114</v>
      </c>
      <c r="W11" s="36">
        <f>FieldWorksheet!I63</f>
        <v>40842</v>
      </c>
      <c r="X11" s="16" t="str">
        <f>CONCATENATE(FieldWorksheet!J63,":",FieldWorksheet!K63,FieldWorksheet!L63)</f>
        <v>11:59AM</v>
      </c>
      <c r="Y11" s="16" t="str">
        <f>FieldWorksheet!M63</f>
        <v>H2SO4</v>
      </c>
      <c r="Z11" s="16" t="s">
        <v>95</v>
      </c>
      <c r="AA11" s="16" t="str">
        <f>FieldWorksheet!O63</f>
        <v>NOx-N</v>
      </c>
      <c r="AB11" s="16"/>
    </row>
    <row r="12" spans="1:28">
      <c r="A12" s="28">
        <f>FieldWorksheet!A12</f>
        <v>11</v>
      </c>
      <c r="B12" s="28" t="str">
        <f>FieldWorksheet!B12</f>
        <v>Citra, FL</v>
      </c>
      <c r="C12" s="28">
        <f>FieldWorksheet!C12</f>
        <v>3</v>
      </c>
      <c r="D12" s="28">
        <f>FieldWorksheet!D12</f>
        <v>1</v>
      </c>
      <c r="E12" s="28">
        <f>Table1[[#This Row],[Field ID (Plot)]]</f>
        <v>11</v>
      </c>
      <c r="F12" s="28">
        <f>FieldWorksheet!F12</f>
        <v>10136</v>
      </c>
      <c r="G12" s="28" t="str">
        <f>CONCATENATE("c",FieldWorksheet!G12)</f>
        <v>c317</v>
      </c>
      <c r="H12" s="28" t="str">
        <f>CONCATENATE("c",FieldWorksheet!H12)</f>
        <v>c19063</v>
      </c>
      <c r="I12" s="35">
        <f>FieldWorksheet!I12</f>
        <v>40842</v>
      </c>
      <c r="J12" s="28" t="str">
        <f>CONCATENATE(FieldWorksheet!J12,":",FieldWorksheet!K12,FieldWorksheet!L12)</f>
        <v>9:02AM</v>
      </c>
      <c r="K12" s="32" t="str">
        <f>Table1[[#This Row],[Preservation Method]]</f>
        <v>H2SO4</v>
      </c>
      <c r="L12" s="29" t="s">
        <v>95</v>
      </c>
      <c r="M12" s="32" t="str">
        <f>Table1[[#This Row],[Sample Collection]]</f>
        <v>NOx-N</v>
      </c>
      <c r="N12" s="28"/>
      <c r="O12" s="28">
        <f>FieldWorksheet!A64</f>
        <v>63</v>
      </c>
      <c r="P12" s="28" t="str">
        <f>FieldWorksheet!B64</f>
        <v>Citra, FL</v>
      </c>
      <c r="Q12" s="28">
        <f>FieldWorksheet!C64</f>
        <v>3</v>
      </c>
      <c r="R12" s="28">
        <f>FieldWorksheet!D64</f>
        <v>4</v>
      </c>
      <c r="S12" s="28">
        <f>FieldWorksheet!E64</f>
        <v>63</v>
      </c>
      <c r="T12" s="28">
        <f>FieldWorksheet!F64</f>
        <v>10188</v>
      </c>
      <c r="U12" s="28" t="str">
        <f>CONCATENATE("c",FieldWorksheet!G64)</f>
        <v>c317</v>
      </c>
      <c r="V12" s="28" t="str">
        <f>CONCATENATE("c",FieldWorksheet!H64)</f>
        <v>c19115</v>
      </c>
      <c r="W12" s="35">
        <f>FieldWorksheet!I64</f>
        <v>40842</v>
      </c>
      <c r="X12" s="28" t="str">
        <f>CONCATENATE(FieldWorksheet!J64,":",FieldWorksheet!K64,FieldWorksheet!L64)</f>
        <v>12:01PM</v>
      </c>
      <c r="Y12" s="32" t="str">
        <f>FieldWorksheet!M64</f>
        <v>H2SO4</v>
      </c>
      <c r="Z12" s="29" t="s">
        <v>95</v>
      </c>
      <c r="AA12" s="32" t="str">
        <f>FieldWorksheet!O64</f>
        <v>NOx-N</v>
      </c>
      <c r="AB12" s="28"/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10137</v>
      </c>
      <c r="G13" s="16" t="str">
        <f>CONCATENATE("c",FieldWorksheet!G13)</f>
        <v>c317</v>
      </c>
      <c r="H13" s="16" t="str">
        <f>CONCATENATE("c",FieldWorksheet!H13)</f>
        <v>c19064</v>
      </c>
      <c r="I13" s="36">
        <f>FieldWorksheet!I13</f>
        <v>40842</v>
      </c>
      <c r="J13" s="16" t="str">
        <f>CONCATENATE(FieldWorksheet!J13,":",FieldWorksheet!K13,FieldWorksheet!L13)</f>
        <v>9:04AM</v>
      </c>
      <c r="K13" s="16" t="str">
        <f>Table1[[#This Row],[Preservation Method]]</f>
        <v>H2SO4</v>
      </c>
      <c r="L13" s="16" t="s">
        <v>95</v>
      </c>
      <c r="M13" s="16" t="str">
        <f>Table1[[#This Row],[Sample Collection]]</f>
        <v>NOx-N</v>
      </c>
      <c r="N13" s="16"/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10189</v>
      </c>
      <c r="U13" s="16" t="str">
        <f>CONCATENATE("c",FieldWorksheet!G65)</f>
        <v>c317</v>
      </c>
      <c r="V13" s="16" t="str">
        <f>CONCATENATE("c",FieldWorksheet!H65)</f>
        <v>c19116</v>
      </c>
      <c r="W13" s="36">
        <f>FieldWorksheet!I65</f>
        <v>40842</v>
      </c>
      <c r="X13" s="16" t="str">
        <f>CONCATENATE(FieldWorksheet!J65,":",FieldWorksheet!K65,FieldWorksheet!L65)</f>
        <v>12:03PM</v>
      </c>
      <c r="Y13" s="16" t="str">
        <f>FieldWorksheet!M65</f>
        <v>H2SO4</v>
      </c>
      <c r="Z13" s="16" t="s">
        <v>95</v>
      </c>
      <c r="AA13" s="16" t="str">
        <f>FieldWorksheet!O65</f>
        <v>NOx-N</v>
      </c>
      <c r="AB13" s="16"/>
    </row>
    <row r="14" spans="1:28">
      <c r="A14" s="28">
        <f>FieldWorksheet!A14</f>
        <v>13</v>
      </c>
      <c r="B14" s="28" t="str">
        <f>FieldWorksheet!B14</f>
        <v>Citra, FL</v>
      </c>
      <c r="C14" s="28">
        <f>FieldWorksheet!C14</f>
        <v>3</v>
      </c>
      <c r="D14" s="28">
        <f>FieldWorksheet!D14</f>
        <v>1</v>
      </c>
      <c r="E14" s="28">
        <f>Table1[[#This Row],[Field ID (Plot)]]</f>
        <v>13</v>
      </c>
      <c r="F14" s="28">
        <f>FieldWorksheet!F14</f>
        <v>10138</v>
      </c>
      <c r="G14" s="28" t="str">
        <f>CONCATENATE("c",FieldWorksheet!G14)</f>
        <v>c317</v>
      </c>
      <c r="H14" s="28" t="str">
        <f>CONCATENATE("c",FieldWorksheet!H14)</f>
        <v>c19065</v>
      </c>
      <c r="I14" s="35">
        <f>FieldWorksheet!I14</f>
        <v>40842</v>
      </c>
      <c r="J14" s="28" t="str">
        <f>CONCATENATE(FieldWorksheet!J14,":",FieldWorksheet!K14,FieldWorksheet!L14)</f>
        <v>9:05AM</v>
      </c>
      <c r="K14" s="32" t="str">
        <f>Table1[[#This Row],[Preservation Method]]</f>
        <v>H2SO4</v>
      </c>
      <c r="L14" s="29" t="s">
        <v>95</v>
      </c>
      <c r="M14" s="32" t="str">
        <f>Table1[[#This Row],[Sample Collection]]</f>
        <v>NOx-N</v>
      </c>
      <c r="N14" s="28"/>
      <c r="O14" s="28">
        <f>FieldWorksheet!A66</f>
        <v>65</v>
      </c>
      <c r="P14" s="28" t="str">
        <f>FieldWorksheet!B66</f>
        <v>Citra, FL</v>
      </c>
      <c r="Q14" s="28">
        <f>FieldWorksheet!C66</f>
        <v>3</v>
      </c>
      <c r="R14" s="28" t="str">
        <f>FieldWorksheet!D66</f>
        <v>*</v>
      </c>
      <c r="S14" s="28" t="str">
        <f>FieldWorksheet!E66</f>
        <v>D1</v>
      </c>
      <c r="T14" s="28">
        <f>FieldWorksheet!F66</f>
        <v>10190</v>
      </c>
      <c r="U14" s="28" t="str">
        <f>CONCATENATE("c",FieldWorksheet!G66)</f>
        <v>c317</v>
      </c>
      <c r="V14" s="28" t="str">
        <f>CONCATENATE("c",FieldWorksheet!H66)</f>
        <v>c19117</v>
      </c>
      <c r="W14" s="35">
        <f>FieldWorksheet!I66</f>
        <v>40842</v>
      </c>
      <c r="X14" s="28" t="str">
        <f>CONCATENATE(FieldWorksheet!J66,":",FieldWorksheet!K66,FieldWorksheet!L66)</f>
        <v>11:05AM</v>
      </c>
      <c r="Y14" s="32" t="str">
        <f>FieldWorksheet!M66</f>
        <v>H2SO4</v>
      </c>
      <c r="Z14" s="29" t="s">
        <v>95</v>
      </c>
      <c r="AA14" s="32" t="str">
        <f>FieldWorksheet!O66</f>
        <v>NOx-N</v>
      </c>
      <c r="AB14" s="28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10139</v>
      </c>
      <c r="G15" s="16" t="str">
        <f>CONCATENATE("c",FieldWorksheet!G15)</f>
        <v>c317</v>
      </c>
      <c r="H15" s="16" t="str">
        <f>CONCATENATE("c",FieldWorksheet!H15)</f>
        <v>c19066</v>
      </c>
      <c r="I15" s="36">
        <f>FieldWorksheet!I15</f>
        <v>40842</v>
      </c>
      <c r="J15" s="16" t="str">
        <f>CONCATENATE(FieldWorksheet!J15,":",FieldWorksheet!K15,FieldWorksheet!L15)</f>
        <v>9:07AM</v>
      </c>
      <c r="K15" s="16" t="str">
        <f>Table1[[#This Row],[Preservation Method]]</f>
        <v>H2SO4</v>
      </c>
      <c r="L15" s="16" t="s">
        <v>95</v>
      </c>
      <c r="M15" s="16" t="str">
        <f>Table1[[#This Row],[Sample Collection]]</f>
        <v>NOx-N</v>
      </c>
      <c r="N15" s="16"/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10191</v>
      </c>
      <c r="U15" s="16" t="str">
        <f>CONCATENATE("c",FieldWorksheet!G67)</f>
        <v>c317</v>
      </c>
      <c r="V15" s="16" t="str">
        <f>CONCATENATE("c",FieldWorksheet!H67)</f>
        <v>c19118</v>
      </c>
      <c r="W15" s="36">
        <f>FieldWorksheet!I67</f>
        <v>40842</v>
      </c>
      <c r="X15" s="16" t="str">
        <f>CONCATENATE(FieldWorksheet!J67,":",FieldWorksheet!K67,FieldWorksheet!L67)</f>
        <v>11:06AM</v>
      </c>
      <c r="Y15" s="16" t="str">
        <f>FieldWorksheet!M67</f>
        <v>H2SO4</v>
      </c>
      <c r="Z15" s="16" t="s">
        <v>95</v>
      </c>
      <c r="AA15" s="16" t="str">
        <f>FieldWorksheet!O67</f>
        <v>NOx-N</v>
      </c>
      <c r="AB15" s="16" t="str">
        <f>FieldWorksheet!P67</f>
        <v>No Volume</v>
      </c>
    </row>
    <row r="16" spans="1:28">
      <c r="A16" s="28">
        <f>FieldWorksheet!A16</f>
        <v>15</v>
      </c>
      <c r="B16" s="28" t="str">
        <f>FieldWorksheet!B16</f>
        <v>Citra, FL</v>
      </c>
      <c r="C16" s="28">
        <f>FieldWorksheet!C16</f>
        <v>3</v>
      </c>
      <c r="D16" s="28">
        <f>FieldWorksheet!D16</f>
        <v>1</v>
      </c>
      <c r="E16" s="28">
        <f>Table1[[#This Row],[Field ID (Plot)]]</f>
        <v>15</v>
      </c>
      <c r="F16" s="28">
        <f>FieldWorksheet!F16</f>
        <v>10140</v>
      </c>
      <c r="G16" s="28" t="str">
        <f>CONCATENATE("c",FieldWorksheet!G16)</f>
        <v>c317</v>
      </c>
      <c r="H16" s="28" t="str">
        <f>CONCATENATE("c",FieldWorksheet!H16)</f>
        <v>c19067</v>
      </c>
      <c r="I16" s="35">
        <f>FieldWorksheet!I16</f>
        <v>40842</v>
      </c>
      <c r="J16" s="28" t="str">
        <f>CONCATENATE(FieldWorksheet!J16,":",FieldWorksheet!K16,FieldWorksheet!L16)</f>
        <v>9:09AM</v>
      </c>
      <c r="K16" s="32" t="str">
        <f>Table1[[#This Row],[Preservation Method]]</f>
        <v>H2SO4</v>
      </c>
      <c r="L16" s="29" t="s">
        <v>95</v>
      </c>
      <c r="M16" s="32" t="str">
        <f>Table1[[#This Row],[Sample Collection]]</f>
        <v>NOx-N</v>
      </c>
      <c r="N16" s="28"/>
      <c r="O16" s="28">
        <f>FieldWorksheet!A68</f>
        <v>67</v>
      </c>
      <c r="P16" s="28" t="str">
        <f>FieldWorksheet!B68</f>
        <v>Citra, FL</v>
      </c>
      <c r="Q16" s="28">
        <f>FieldWorksheet!C68</f>
        <v>3</v>
      </c>
      <c r="R16" s="28" t="str">
        <f>FieldWorksheet!D68</f>
        <v>*</v>
      </c>
      <c r="S16" s="28" t="str">
        <f>FieldWorksheet!E68</f>
        <v>D3</v>
      </c>
      <c r="T16" s="28">
        <f>FieldWorksheet!F68</f>
        <v>10192</v>
      </c>
      <c r="U16" s="28" t="str">
        <f>CONCATENATE("c",FieldWorksheet!G68)</f>
        <v>c317</v>
      </c>
      <c r="V16" s="28" t="str">
        <f>CONCATENATE("c",FieldWorksheet!H68)</f>
        <v>c19119</v>
      </c>
      <c r="W16" s="35">
        <f>FieldWorksheet!I68</f>
        <v>40842</v>
      </c>
      <c r="X16" s="28" t="str">
        <f>CONCATENATE(FieldWorksheet!J68,":",FieldWorksheet!K68,FieldWorksheet!L68)</f>
        <v>11:07AM</v>
      </c>
      <c r="Y16" s="32" t="str">
        <f>FieldWorksheet!M68</f>
        <v>H2SO4</v>
      </c>
      <c r="Z16" s="29" t="s">
        <v>95</v>
      </c>
      <c r="AA16" s="32" t="str">
        <f>FieldWorksheet!O68</f>
        <v>NOx-N</v>
      </c>
      <c r="AB16" s="28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10141</v>
      </c>
      <c r="G17" s="16" t="str">
        <f>CONCATENATE("c",FieldWorksheet!G17)</f>
        <v>c317</v>
      </c>
      <c r="H17" s="16" t="str">
        <f>CONCATENATE("c",FieldWorksheet!H17)</f>
        <v>c19068</v>
      </c>
      <c r="I17" s="36">
        <f>FieldWorksheet!I17</f>
        <v>40842</v>
      </c>
      <c r="J17" s="16" t="str">
        <f>CONCATENATE(FieldWorksheet!J17,":",FieldWorksheet!K17,FieldWorksheet!L17)</f>
        <v>9:10AM</v>
      </c>
      <c r="K17" s="16" t="str">
        <f>Table1[[#This Row],[Preservation Method]]</f>
        <v>H2SO4</v>
      </c>
      <c r="L17" s="16" t="s">
        <v>95</v>
      </c>
      <c r="M17" s="16" t="str">
        <f>Table1[[#This Row],[Sample Collection]]</f>
        <v>NOx-N</v>
      </c>
      <c r="N17" s="16"/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10193</v>
      </c>
      <c r="U17" s="16" t="str">
        <f>CONCATENATE("c",FieldWorksheet!G69)</f>
        <v>c317</v>
      </c>
      <c r="V17" s="16" t="str">
        <f>CONCATENATE("c",FieldWorksheet!H69)</f>
        <v>c19120</v>
      </c>
      <c r="W17" s="36">
        <f>FieldWorksheet!I69</f>
        <v>40842</v>
      </c>
      <c r="X17" s="16" t="str">
        <f>CONCATENATE(FieldWorksheet!J69,":",FieldWorksheet!K69,FieldWorksheet!L69)</f>
        <v>11:09AM</v>
      </c>
      <c r="Y17" s="16" t="str">
        <f>FieldWorksheet!M69</f>
        <v>H2SO4</v>
      </c>
      <c r="Z17" s="16" t="s">
        <v>95</v>
      </c>
      <c r="AA17" s="16" t="str">
        <f>FieldWorksheet!O69</f>
        <v>NOx-N</v>
      </c>
      <c r="AB17" s="16" t="str">
        <f>FieldWorksheet!P69</f>
        <v>No Volume</v>
      </c>
    </row>
    <row r="18" spans="1:28">
      <c r="A18" s="28">
        <f>FieldWorksheet!A18</f>
        <v>17</v>
      </c>
      <c r="B18" s="28" t="str">
        <f>FieldWorksheet!B18</f>
        <v>Citra, FL</v>
      </c>
      <c r="C18" s="28">
        <f>FieldWorksheet!C18</f>
        <v>3</v>
      </c>
      <c r="D18" s="28">
        <f>FieldWorksheet!D18</f>
        <v>2</v>
      </c>
      <c r="E18" s="28">
        <f>Table1[[#This Row],[Field ID (Plot)]]</f>
        <v>17</v>
      </c>
      <c r="F18" s="28">
        <f>FieldWorksheet!F18</f>
        <v>10142</v>
      </c>
      <c r="G18" s="28" t="str">
        <f>CONCATENATE("c",FieldWorksheet!G18)</f>
        <v>c317</v>
      </c>
      <c r="H18" s="28" t="str">
        <f>CONCATENATE("c",FieldWorksheet!H18)</f>
        <v>c19069</v>
      </c>
      <c r="I18" s="35">
        <f>FieldWorksheet!I18</f>
        <v>40842</v>
      </c>
      <c r="J18" s="28" t="str">
        <f>CONCATENATE(FieldWorksheet!J18,":",FieldWorksheet!K18,FieldWorksheet!L18)</f>
        <v>9:30AM</v>
      </c>
      <c r="K18" s="32" t="str">
        <f>Table1[[#This Row],[Preservation Method]]</f>
        <v>H2SO4</v>
      </c>
      <c r="L18" s="29" t="s">
        <v>95</v>
      </c>
      <c r="M18" s="32" t="str">
        <f>Table1[[#This Row],[Sample Collection]]</f>
        <v>NOx-N</v>
      </c>
      <c r="N18" s="28"/>
      <c r="O18" s="28">
        <f>FieldWorksheet!A70</f>
        <v>69</v>
      </c>
      <c r="P18" s="28" t="str">
        <f>FieldWorksheet!B70</f>
        <v>Citra, FL</v>
      </c>
      <c r="Q18" s="28">
        <f>FieldWorksheet!C70</f>
        <v>3</v>
      </c>
      <c r="R18" s="28" t="str">
        <f>FieldWorksheet!D70</f>
        <v>*</v>
      </c>
      <c r="S18" s="28" t="str">
        <f>FieldWorksheet!E70</f>
        <v>D5</v>
      </c>
      <c r="T18" s="28">
        <f>FieldWorksheet!F70</f>
        <v>10194</v>
      </c>
      <c r="U18" s="28" t="str">
        <f>CONCATENATE("c",FieldWorksheet!G70)</f>
        <v>c317</v>
      </c>
      <c r="V18" s="28" t="str">
        <f>CONCATENATE("c",FieldWorksheet!H70)</f>
        <v>c19121</v>
      </c>
      <c r="W18" s="35">
        <f>FieldWorksheet!I70</f>
        <v>40842</v>
      </c>
      <c r="X18" s="28" t="str">
        <f>CONCATENATE(FieldWorksheet!J70,":",FieldWorksheet!K70,FieldWorksheet!L70)</f>
        <v>11:10AM</v>
      </c>
      <c r="Y18" s="32" t="str">
        <f>FieldWorksheet!M70</f>
        <v>H2SO4</v>
      </c>
      <c r="Z18" s="29" t="s">
        <v>95</v>
      </c>
      <c r="AA18" s="32" t="str">
        <f>FieldWorksheet!O70</f>
        <v>NOx-N</v>
      </c>
      <c r="AB18" s="28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10143</v>
      </c>
      <c r="G19" s="16" t="str">
        <f>CONCATENATE("c",FieldWorksheet!G19)</f>
        <v>c317</v>
      </c>
      <c r="H19" s="16" t="str">
        <f>CONCATENATE("c",FieldWorksheet!H19)</f>
        <v>c19070</v>
      </c>
      <c r="I19" s="36">
        <f>FieldWorksheet!I19</f>
        <v>40842</v>
      </c>
      <c r="J19" s="16" t="str">
        <f>CONCATENATE(FieldWorksheet!J19,":",FieldWorksheet!K19,FieldWorksheet!L19)</f>
        <v>9:31AM</v>
      </c>
      <c r="K19" s="16" t="str">
        <f>Table1[[#This Row],[Preservation Method]]</f>
        <v>H2SO4</v>
      </c>
      <c r="L19" s="16" t="s">
        <v>95</v>
      </c>
      <c r="M19" s="16" t="str">
        <f>Table1[[#This Row],[Sample Collection]]</f>
        <v>NOx-N</v>
      </c>
      <c r="N19" s="16"/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10195</v>
      </c>
      <c r="U19" s="16" t="str">
        <f>CONCATENATE("c",FieldWorksheet!G71)</f>
        <v>c317</v>
      </c>
      <c r="V19" s="16" t="str">
        <f>CONCATENATE("c",FieldWorksheet!H71)</f>
        <v>c19122</v>
      </c>
      <c r="W19" s="36">
        <f>FieldWorksheet!I71</f>
        <v>40842</v>
      </c>
      <c r="X19" s="16" t="str">
        <f>CONCATENATE(FieldWorksheet!J71,":",FieldWorksheet!K71,FieldWorksheet!L71)</f>
        <v>8:20AM</v>
      </c>
      <c r="Y19" s="16" t="str">
        <f>FieldWorksheet!M71</f>
        <v>H2SO4</v>
      </c>
      <c r="Z19" s="16" t="s">
        <v>95</v>
      </c>
      <c r="AA19" s="16" t="str">
        <f>FieldWorksheet!O71</f>
        <v>NOx-N</v>
      </c>
      <c r="AB19" s="16" t="str">
        <f>FieldWorksheet!P71</f>
        <v>No Volume</v>
      </c>
    </row>
    <row r="20" spans="1:28">
      <c r="A20" s="28">
        <f>FieldWorksheet!A20</f>
        <v>19</v>
      </c>
      <c r="B20" s="28" t="str">
        <f>FieldWorksheet!B20</f>
        <v>Citra, FL</v>
      </c>
      <c r="C20" s="28">
        <f>FieldWorksheet!C20</f>
        <v>3</v>
      </c>
      <c r="D20" s="28">
        <f>FieldWorksheet!D20</f>
        <v>2</v>
      </c>
      <c r="E20" s="28">
        <f>Table1[[#This Row],[Field ID (Plot)]]</f>
        <v>19</v>
      </c>
      <c r="F20" s="28">
        <f>FieldWorksheet!F20</f>
        <v>10144</v>
      </c>
      <c r="G20" s="28" t="str">
        <f>CONCATENATE("c",FieldWorksheet!G20)</f>
        <v>c317</v>
      </c>
      <c r="H20" s="28" t="str">
        <f>CONCATENATE("c",FieldWorksheet!H20)</f>
        <v>c19071</v>
      </c>
      <c r="I20" s="35">
        <f>FieldWorksheet!I20</f>
        <v>40842</v>
      </c>
      <c r="J20" s="28" t="str">
        <f>CONCATENATE(FieldWorksheet!J20,":",FieldWorksheet!K20,FieldWorksheet!L20)</f>
        <v>9:32AM</v>
      </c>
      <c r="K20" s="32" t="str">
        <f>Table1[[#This Row],[Preservation Method]]</f>
        <v>H2SO4</v>
      </c>
      <c r="L20" s="29" t="s">
        <v>95</v>
      </c>
      <c r="M20" s="32" t="str">
        <f>Table1[[#This Row],[Sample Collection]]</f>
        <v>NOx-N</v>
      </c>
      <c r="N20" s="28"/>
      <c r="O20" s="28">
        <f>FieldWorksheet!A72</f>
        <v>71</v>
      </c>
      <c r="P20" s="28" t="str">
        <f>FieldWorksheet!B72</f>
        <v>Citra, FL</v>
      </c>
      <c r="Q20" s="28">
        <f>FieldWorksheet!C72</f>
        <v>3</v>
      </c>
      <c r="R20" s="28" t="str">
        <f>FieldWorksheet!D72</f>
        <v>*</v>
      </c>
      <c r="S20" s="28" t="str">
        <f>FieldWorksheet!E72</f>
        <v>FB2</v>
      </c>
      <c r="T20" s="28">
        <f>FieldWorksheet!F72</f>
        <v>10196</v>
      </c>
      <c r="U20" s="28" t="str">
        <f>CONCATENATE("c",FieldWorksheet!G72)</f>
        <v>c317</v>
      </c>
      <c r="V20" s="28" t="str">
        <f>CONCATENATE("c",FieldWorksheet!H72)</f>
        <v>c19123</v>
      </c>
      <c r="W20" s="35">
        <f>FieldWorksheet!I72</f>
        <v>40842</v>
      </c>
      <c r="X20" s="28" t="str">
        <f>CONCATENATE(FieldWorksheet!J72,":",FieldWorksheet!K72,FieldWorksheet!L72)</f>
        <v>8:21AM</v>
      </c>
      <c r="Y20" s="32" t="str">
        <f>FieldWorksheet!M72</f>
        <v>H2SO4</v>
      </c>
      <c r="Z20" s="29" t="s">
        <v>95</v>
      </c>
      <c r="AA20" s="32" t="str">
        <f>FieldWorksheet!O72</f>
        <v>NOx-N</v>
      </c>
      <c r="AB20" s="28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10145</v>
      </c>
      <c r="G21" s="16" t="str">
        <f>CONCATENATE("c",FieldWorksheet!G21)</f>
        <v>c317</v>
      </c>
      <c r="H21" s="16" t="str">
        <f>CONCATENATE("c",FieldWorksheet!H21)</f>
        <v>c19072</v>
      </c>
      <c r="I21" s="36">
        <f>FieldWorksheet!I21</f>
        <v>40842</v>
      </c>
      <c r="J21" s="16" t="str">
        <f>CONCATENATE(FieldWorksheet!J21,":",FieldWorksheet!K21,FieldWorksheet!L21)</f>
        <v>9:34AM</v>
      </c>
      <c r="K21" s="16" t="str">
        <f>Table1[[#This Row],[Preservation Method]]</f>
        <v>H2SO4</v>
      </c>
      <c r="L21" s="16" t="s">
        <v>95</v>
      </c>
      <c r="M21" s="16" t="str">
        <f>Table1[[#This Row],[Sample Collection]]</f>
        <v>NOx-N</v>
      </c>
      <c r="N21" s="16"/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10197</v>
      </c>
      <c r="U21" s="16" t="str">
        <f>CONCATENATE("c",FieldWorksheet!G73)</f>
        <v>c317</v>
      </c>
      <c r="V21" s="16" t="str">
        <f>CONCATENATE("c",FieldWorksheet!H73)</f>
        <v>c19124</v>
      </c>
      <c r="W21" s="36">
        <f>FieldWorksheet!I73</f>
        <v>40842</v>
      </c>
      <c r="X21" s="16" t="str">
        <f>CONCATENATE(FieldWorksheet!J73,":",FieldWorksheet!K73,FieldWorksheet!L73)</f>
        <v>8:22AM</v>
      </c>
      <c r="Y21" s="16" t="str">
        <f>FieldWorksheet!M73</f>
        <v>H2SO4</v>
      </c>
      <c r="Z21" s="16" t="s">
        <v>95</v>
      </c>
      <c r="AA21" s="16" t="str">
        <f>FieldWorksheet!O73</f>
        <v>NOx-N</v>
      </c>
      <c r="AB21" s="16" t="str">
        <f>FieldWorksheet!P73</f>
        <v>No Volume</v>
      </c>
    </row>
    <row r="22" spans="1:28">
      <c r="A22" s="28">
        <f>FieldWorksheet!A22</f>
        <v>21</v>
      </c>
      <c r="B22" s="28" t="str">
        <f>FieldWorksheet!B22</f>
        <v>Citra, FL</v>
      </c>
      <c r="C22" s="28">
        <f>FieldWorksheet!C22</f>
        <v>3</v>
      </c>
      <c r="D22" s="28">
        <f>FieldWorksheet!D22</f>
        <v>2</v>
      </c>
      <c r="E22" s="28">
        <f>Table1[[#This Row],[Field ID (Plot)]]</f>
        <v>21</v>
      </c>
      <c r="F22" s="28">
        <f>FieldWorksheet!F22</f>
        <v>10146</v>
      </c>
      <c r="G22" s="28" t="str">
        <f>CONCATENATE("c",FieldWorksheet!G22)</f>
        <v>c317</v>
      </c>
      <c r="H22" s="28" t="str">
        <f>CONCATENATE("c",FieldWorksheet!H22)</f>
        <v>c19073</v>
      </c>
      <c r="I22" s="35">
        <f>FieldWorksheet!I22</f>
        <v>40842</v>
      </c>
      <c r="J22" s="28" t="str">
        <f>CONCATENATE(FieldWorksheet!J22,":",FieldWorksheet!K22,FieldWorksheet!L22)</f>
        <v>9:36AM</v>
      </c>
      <c r="K22" s="32" t="str">
        <f>Table1[[#This Row],[Preservation Method]]</f>
        <v>H2SO4</v>
      </c>
      <c r="L22" s="29" t="s">
        <v>95</v>
      </c>
      <c r="M22" s="32" t="str">
        <f>Table1[[#This Row],[Sample Collection]]</f>
        <v>NOx-N</v>
      </c>
      <c r="N22" s="28"/>
      <c r="O22" s="28">
        <f>FieldWorksheet!A74</f>
        <v>73</v>
      </c>
      <c r="P22" s="28" t="str">
        <f>FieldWorksheet!B74</f>
        <v>Citra, FL</v>
      </c>
      <c r="Q22" s="28">
        <f>FieldWorksheet!C74</f>
        <v>3</v>
      </c>
      <c r="R22" s="28" t="str">
        <f>FieldWorksheet!D74</f>
        <v>*</v>
      </c>
      <c r="S22" s="28" t="str">
        <f>FieldWorksheet!E74</f>
        <v>EB2</v>
      </c>
      <c r="T22" s="28">
        <f>FieldWorksheet!F74</f>
        <v>10198</v>
      </c>
      <c r="U22" s="28" t="str">
        <f>CONCATENATE("c",FieldWorksheet!G74)</f>
        <v>c317</v>
      </c>
      <c r="V22" s="28" t="str">
        <f>CONCATENATE("c",FieldWorksheet!H74)</f>
        <v>c19125</v>
      </c>
      <c r="W22" s="35">
        <f>FieldWorksheet!I74</f>
        <v>40842</v>
      </c>
      <c r="X22" s="28" t="str">
        <f>CONCATENATE(FieldWorksheet!J74,":",FieldWorksheet!K74,FieldWorksheet!L74)</f>
        <v>8:23AM</v>
      </c>
      <c r="Y22" s="32" t="str">
        <f>FieldWorksheet!M74</f>
        <v>H2SO4</v>
      </c>
      <c r="Z22" s="29" t="s">
        <v>95</v>
      </c>
      <c r="AA22" s="32" t="str">
        <f>FieldWorksheet!O74</f>
        <v>NOx-N</v>
      </c>
      <c r="AB22" s="28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10147</v>
      </c>
      <c r="G23" s="16" t="str">
        <f>CONCATENATE("c",FieldWorksheet!G23)</f>
        <v>c317</v>
      </c>
      <c r="H23" s="16" t="str">
        <f>CONCATENATE("c",FieldWorksheet!H23)</f>
        <v>c19074</v>
      </c>
      <c r="I23" s="36">
        <f>FieldWorksheet!I23</f>
        <v>40842</v>
      </c>
      <c r="J23" s="16" t="str">
        <f>CONCATENATE(FieldWorksheet!J23,":",FieldWorksheet!K23,FieldWorksheet!L23)</f>
        <v>9:37AM</v>
      </c>
      <c r="K23" s="16" t="str">
        <f>Table1[[#This Row],[Preservation Method]]</f>
        <v>H2SO4</v>
      </c>
      <c r="L23" s="16" t="s">
        <v>95</v>
      </c>
      <c r="M23" s="16" t="str">
        <f>Table1[[#This Row],[Sample Collection]]</f>
        <v>NOx-N</v>
      </c>
      <c r="N23" s="16"/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10199</v>
      </c>
      <c r="U23" s="16" t="str">
        <f>CONCATENATE("c",FieldWorksheet!G75)</f>
        <v>c317</v>
      </c>
      <c r="V23" s="16" t="str">
        <f>CONCATENATE("c",FieldWorksheet!H75)</f>
        <v>c19126</v>
      </c>
      <c r="W23" s="36">
        <f>FieldWorksheet!I75</f>
        <v>40842</v>
      </c>
      <c r="X23" s="16" t="str">
        <f>CONCATENATE(FieldWorksheet!J75,":",FieldWorksheet!K75,FieldWorksheet!L75)</f>
        <v>8:24AM</v>
      </c>
      <c r="Y23" s="16" t="str">
        <f>FieldWorksheet!M75</f>
        <v>H2SO4</v>
      </c>
      <c r="Z23" s="16" t="s">
        <v>95</v>
      </c>
      <c r="AA23" s="16" t="str">
        <f>FieldWorksheet!O75</f>
        <v>NOx-N</v>
      </c>
      <c r="AB23" s="16" t="str">
        <f>FieldWorksheet!P75</f>
        <v>No Volume</v>
      </c>
    </row>
    <row r="24" spans="1:28">
      <c r="A24" s="28">
        <f>FieldWorksheet!A24</f>
        <v>23</v>
      </c>
      <c r="B24" s="28" t="str">
        <f>FieldWorksheet!B24</f>
        <v>Citra, FL</v>
      </c>
      <c r="C24" s="28">
        <f>FieldWorksheet!C24</f>
        <v>3</v>
      </c>
      <c r="D24" s="28">
        <f>FieldWorksheet!D24</f>
        <v>2</v>
      </c>
      <c r="E24" s="28">
        <f>Table1[[#This Row],[Field ID (Plot)]]</f>
        <v>23</v>
      </c>
      <c r="F24" s="28">
        <f>FieldWorksheet!F24</f>
        <v>10148</v>
      </c>
      <c r="G24" s="28" t="str">
        <f>CONCATENATE("c",FieldWorksheet!G24)</f>
        <v>c317</v>
      </c>
      <c r="H24" s="28" t="str">
        <f>CONCATENATE("c",FieldWorksheet!H24)</f>
        <v>c19075</v>
      </c>
      <c r="I24" s="35">
        <f>FieldWorksheet!I24</f>
        <v>40842</v>
      </c>
      <c r="J24" s="28" t="str">
        <f>CONCATENATE(FieldWorksheet!J24,":",FieldWorksheet!K24,FieldWorksheet!L24)</f>
        <v>9:39AM</v>
      </c>
      <c r="K24" s="32" t="str">
        <f>Table1[[#This Row],[Preservation Method]]</f>
        <v>H2SO4</v>
      </c>
      <c r="L24" s="29" t="s">
        <v>95</v>
      </c>
      <c r="M24" s="32" t="str">
        <f>Table1[[#This Row],[Sample Collection]]</f>
        <v>NOx-N</v>
      </c>
      <c r="N24" s="28"/>
      <c r="O24" s="17">
        <f>FieldWorksheet!A76</f>
        <v>75</v>
      </c>
      <c r="P24" s="17" t="str">
        <f>FieldWorksheet!B76</f>
        <v>Citra, FL</v>
      </c>
      <c r="Q24" s="17">
        <f>FieldWorksheet!C76</f>
        <v>3</v>
      </c>
      <c r="R24" s="17" t="str">
        <f>FieldWorksheet!D76</f>
        <v>*</v>
      </c>
      <c r="S24" s="17" t="str">
        <f>FieldWorksheet!E76</f>
        <v>EB4</v>
      </c>
      <c r="T24" s="17">
        <f>FieldWorksheet!F76</f>
        <v>10200</v>
      </c>
      <c r="U24" s="17" t="str">
        <f>CONCATENATE("c",FieldWorksheet!G76)</f>
        <v>c317</v>
      </c>
      <c r="V24" s="17" t="str">
        <f>CONCATENATE("c",FieldWorksheet!H76)</f>
        <v>c19127</v>
      </c>
      <c r="W24" s="37">
        <f>FieldWorksheet!I76</f>
        <v>40842</v>
      </c>
      <c r="X24" s="17" t="str">
        <f>CONCATENATE(FieldWorksheet!J76,":",FieldWorksheet!K76,FieldWorksheet!L76)</f>
        <v>8:25AM</v>
      </c>
      <c r="Y24" s="32" t="str">
        <f>FieldWorksheet!M76</f>
        <v>H2SO4</v>
      </c>
      <c r="Z24" s="29" t="s">
        <v>95</v>
      </c>
      <c r="AA24" s="32" t="str">
        <f>FieldWorksheet!O76</f>
        <v>NOx-N</v>
      </c>
      <c r="AB24" s="17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10149</v>
      </c>
      <c r="G25" s="16" t="str">
        <f>CONCATENATE("c",FieldWorksheet!G25)</f>
        <v>c317</v>
      </c>
      <c r="H25" s="16" t="str">
        <f>CONCATENATE("c",FieldWorksheet!H25)</f>
        <v>c19076</v>
      </c>
      <c r="I25" s="36">
        <f>FieldWorksheet!I25</f>
        <v>40842</v>
      </c>
      <c r="J25" s="16" t="str">
        <f>CONCATENATE(FieldWorksheet!J25,":",FieldWorksheet!K25,FieldWorksheet!L25)</f>
        <v>9:40AM</v>
      </c>
      <c r="K25" s="16" t="str">
        <f>Table1[[#This Row],[Preservation Method]]</f>
        <v>H2SO4</v>
      </c>
      <c r="L25" s="16" t="s">
        <v>95</v>
      </c>
      <c r="M25" s="16" t="str">
        <f>Table1[[#This Row],[Sample Collection]]</f>
        <v>NOx-N</v>
      </c>
      <c r="N25" s="16"/>
      <c r="O25" s="46" t="s">
        <v>32</v>
      </c>
      <c r="P25" s="47"/>
      <c r="Q25" s="46" t="s">
        <v>38</v>
      </c>
      <c r="R25" s="47"/>
      <c r="S25" s="46" t="s">
        <v>30</v>
      </c>
      <c r="T25" s="47"/>
      <c r="U25" s="46" t="s">
        <v>31</v>
      </c>
      <c r="V25" s="47"/>
      <c r="W25" s="48" t="s">
        <v>39</v>
      </c>
      <c r="X25" s="48"/>
      <c r="Y25" s="48"/>
      <c r="Z25" s="48"/>
      <c r="AA25" s="48"/>
      <c r="AB25" s="49"/>
    </row>
    <row r="26" spans="1:28">
      <c r="A26" s="28">
        <f>FieldWorksheet!A26</f>
        <v>25</v>
      </c>
      <c r="B26" s="28" t="str">
        <f>FieldWorksheet!B26</f>
        <v>Citra, FL</v>
      </c>
      <c r="C26" s="28">
        <f>FieldWorksheet!C26</f>
        <v>3</v>
      </c>
      <c r="D26" s="28">
        <f>FieldWorksheet!D26</f>
        <v>2</v>
      </c>
      <c r="E26" s="28">
        <f>Table1[[#This Row],[Field ID (Plot)]]</f>
        <v>25</v>
      </c>
      <c r="F26" s="28">
        <f>FieldWorksheet!F26</f>
        <v>10150</v>
      </c>
      <c r="G26" s="28" t="str">
        <f>CONCATENATE("c",FieldWorksheet!G26)</f>
        <v>c317</v>
      </c>
      <c r="H26" s="28" t="str">
        <f>CONCATENATE("c",FieldWorksheet!H26)</f>
        <v>c19077</v>
      </c>
      <c r="I26" s="35">
        <f>FieldWorksheet!I26</f>
        <v>40842</v>
      </c>
      <c r="J26" s="28" t="str">
        <f>CONCATENATE(FieldWorksheet!J26,":",FieldWorksheet!K26,FieldWorksheet!L26)</f>
        <v>9:41AM</v>
      </c>
      <c r="K26" s="32" t="str">
        <f>Table1[[#This Row],[Preservation Method]]</f>
        <v>H2SO4</v>
      </c>
      <c r="L26" s="29" t="s">
        <v>95</v>
      </c>
      <c r="M26" s="32" t="str">
        <f>Table1[[#This Row],[Sample Collection]]</f>
        <v>NOx-N</v>
      </c>
      <c r="N26" s="28"/>
      <c r="O26" s="26" t="s">
        <v>33</v>
      </c>
      <c r="P26" s="30"/>
      <c r="Q26" s="41">
        <f>FieldWorksheet!Y2</f>
        <v>1.6</v>
      </c>
      <c r="R26" s="42"/>
      <c r="S26" s="41">
        <f>FieldWorksheet!S8</f>
        <v>0.5</v>
      </c>
      <c r="T26" s="42"/>
      <c r="U26" s="41">
        <f>FieldWorksheet!T8</f>
        <v>1</v>
      </c>
      <c r="V26" s="42"/>
      <c r="W26" s="45" t="s">
        <v>44</v>
      </c>
      <c r="X26" s="45"/>
      <c r="Y26" s="45" t="s">
        <v>42</v>
      </c>
      <c r="Z26" s="45"/>
      <c r="AA26" s="45" t="s">
        <v>43</v>
      </c>
      <c r="AB26" s="53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10151</v>
      </c>
      <c r="G27" s="16" t="str">
        <f>CONCATENATE("c",FieldWorksheet!G27)</f>
        <v>c317</v>
      </c>
      <c r="H27" s="16" t="str">
        <f>CONCATENATE("c",FieldWorksheet!H27)</f>
        <v>c19078</v>
      </c>
      <c r="I27" s="36">
        <f>FieldWorksheet!I27</f>
        <v>40842</v>
      </c>
      <c r="J27" s="16" t="str">
        <f>CONCATENATE(FieldWorksheet!J27,":",FieldWorksheet!K27,FieldWorksheet!L27)</f>
        <v>9:43AM</v>
      </c>
      <c r="K27" s="16" t="str">
        <f>Table1[[#This Row],[Preservation Method]]</f>
        <v>H2SO4</v>
      </c>
      <c r="L27" s="16" t="s">
        <v>95</v>
      </c>
      <c r="M27" s="16" t="str">
        <f>Table1[[#This Row],[Sample Collection]]</f>
        <v>NOx-N</v>
      </c>
      <c r="N27" s="16"/>
      <c r="O27" s="26" t="s">
        <v>34</v>
      </c>
      <c r="P27" s="30"/>
      <c r="Q27" s="41"/>
      <c r="R27" s="42"/>
      <c r="S27" s="41"/>
      <c r="T27" s="42"/>
      <c r="U27" s="41"/>
      <c r="V27" s="42"/>
      <c r="W27" s="54" t="s">
        <v>41</v>
      </c>
      <c r="X27" s="55">
        <f>FieldWorksheet!R13</f>
        <v>84</v>
      </c>
      <c r="Y27" s="55" t="str">
        <f>FieldWorksheet!T13</f>
        <v>Partly Cloudy</v>
      </c>
      <c r="Z27" s="55"/>
      <c r="AA27" s="55" t="str">
        <f>CONCATENATE(FieldWorksheet!U13,FieldWorksheet!V13)</f>
        <v>N11</v>
      </c>
      <c r="AB27" s="57"/>
    </row>
    <row r="28" spans="1:28">
      <c r="A28" s="28">
        <f>FieldWorksheet!A28</f>
        <v>27</v>
      </c>
      <c r="B28" s="28" t="str">
        <f>FieldWorksheet!B28</f>
        <v>Citra, FL</v>
      </c>
      <c r="C28" s="28">
        <f>FieldWorksheet!C28</f>
        <v>3</v>
      </c>
      <c r="D28" s="28">
        <f>FieldWorksheet!D28</f>
        <v>2</v>
      </c>
      <c r="E28" s="28">
        <f>Table1[[#This Row],[Field ID (Plot)]]</f>
        <v>27</v>
      </c>
      <c r="F28" s="28">
        <f>FieldWorksheet!F28</f>
        <v>10152</v>
      </c>
      <c r="G28" s="28" t="str">
        <f>CONCATENATE("c",FieldWorksheet!G28)</f>
        <v>c317</v>
      </c>
      <c r="H28" s="28" t="str">
        <f>CONCATENATE("c",FieldWorksheet!H28)</f>
        <v>c19079</v>
      </c>
      <c r="I28" s="35">
        <f>FieldWorksheet!I28</f>
        <v>40842</v>
      </c>
      <c r="J28" s="28" t="str">
        <f>CONCATENATE(FieldWorksheet!J28,":",FieldWorksheet!K28,FieldWorksheet!L28)</f>
        <v>9:44AM</v>
      </c>
      <c r="K28" s="32" t="str">
        <f>Table1[[#This Row],[Preservation Method]]</f>
        <v>H2SO4</v>
      </c>
      <c r="L28" s="29" t="s">
        <v>95</v>
      </c>
      <c r="M28" s="32" t="str">
        <f>Table1[[#This Row],[Sample Collection]]</f>
        <v>NOx-N</v>
      </c>
      <c r="N28" s="28"/>
      <c r="O28" s="26" t="s">
        <v>35</v>
      </c>
      <c r="P28" s="30"/>
      <c r="Q28" s="41"/>
      <c r="R28" s="42"/>
      <c r="S28" s="41"/>
      <c r="T28" s="42"/>
      <c r="U28" s="41"/>
      <c r="V28" s="42"/>
      <c r="W28" s="54"/>
      <c r="X28" s="55"/>
      <c r="Y28" s="55"/>
      <c r="Z28" s="55"/>
      <c r="AA28" s="55"/>
      <c r="AB28" s="57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10153</v>
      </c>
      <c r="G29" s="16" t="str">
        <f>CONCATENATE("c",FieldWorksheet!G29)</f>
        <v>c317</v>
      </c>
      <c r="H29" s="16" t="str">
        <f>CONCATENATE("c",FieldWorksheet!H29)</f>
        <v>c19080</v>
      </c>
      <c r="I29" s="36">
        <f>FieldWorksheet!I29</f>
        <v>40842</v>
      </c>
      <c r="J29" s="16" t="str">
        <f>CONCATENATE(FieldWorksheet!J29,":",FieldWorksheet!K29,FieldWorksheet!L29)</f>
        <v>9:45AM</v>
      </c>
      <c r="K29" s="16" t="str">
        <f>Table1[[#This Row],[Preservation Method]]</f>
        <v>H2SO4</v>
      </c>
      <c r="L29" s="16" t="s">
        <v>95</v>
      </c>
      <c r="M29" s="16" t="str">
        <f>Table1[[#This Row],[Sample Collection]]</f>
        <v>NOx-N</v>
      </c>
      <c r="N29" s="16"/>
      <c r="O29" s="26" t="s">
        <v>36</v>
      </c>
      <c r="P29" s="30"/>
      <c r="Q29" s="41"/>
      <c r="R29" s="42"/>
      <c r="S29" s="41"/>
      <c r="T29" s="42"/>
      <c r="U29" s="41"/>
      <c r="V29" s="42"/>
      <c r="W29" s="54" t="s">
        <v>40</v>
      </c>
      <c r="X29" s="55">
        <f>FieldWorksheet!S13</f>
        <v>54</v>
      </c>
      <c r="Y29" s="55"/>
      <c r="Z29" s="55"/>
      <c r="AA29" s="55"/>
      <c r="AB29" s="57"/>
    </row>
    <row r="30" spans="1:28">
      <c r="A30" s="28">
        <f>FieldWorksheet!A30</f>
        <v>29</v>
      </c>
      <c r="B30" s="28" t="str">
        <f>FieldWorksheet!B30</f>
        <v>Citra, FL</v>
      </c>
      <c r="C30" s="28">
        <f>FieldWorksheet!C30</f>
        <v>3</v>
      </c>
      <c r="D30" s="28">
        <f>FieldWorksheet!D30</f>
        <v>2</v>
      </c>
      <c r="E30" s="28">
        <f>Table1[[#This Row],[Field ID (Plot)]]</f>
        <v>29</v>
      </c>
      <c r="F30" s="28">
        <f>FieldWorksheet!F30</f>
        <v>10154</v>
      </c>
      <c r="G30" s="28" t="str">
        <f>CONCATENATE("c",FieldWorksheet!G30)</f>
        <v>c317</v>
      </c>
      <c r="H30" s="28" t="str">
        <f>CONCATENATE("c",FieldWorksheet!H30)</f>
        <v>c19081</v>
      </c>
      <c r="I30" s="35">
        <f>FieldWorksheet!I30</f>
        <v>40842</v>
      </c>
      <c r="J30" s="28" t="str">
        <f>CONCATENATE(FieldWorksheet!J30,":",FieldWorksheet!K30,FieldWorksheet!L30)</f>
        <v>9:48AM</v>
      </c>
      <c r="K30" s="32" t="str">
        <f>Table1[[#This Row],[Preservation Method]]</f>
        <v>H2SO4</v>
      </c>
      <c r="L30" s="29" t="s">
        <v>95</v>
      </c>
      <c r="M30" s="32" t="str">
        <f>Table1[[#This Row],[Sample Collection]]</f>
        <v>NOx-N</v>
      </c>
      <c r="N30" s="28"/>
      <c r="O30" s="27" t="s">
        <v>37</v>
      </c>
      <c r="P30" s="31"/>
      <c r="Q30" s="43"/>
      <c r="R30" s="44"/>
      <c r="S30" s="43"/>
      <c r="T30" s="44"/>
      <c r="U30" s="43"/>
      <c r="V30" s="44"/>
      <c r="W30" s="59"/>
      <c r="X30" s="56"/>
      <c r="Y30" s="56"/>
      <c r="Z30" s="56"/>
      <c r="AA30" s="56"/>
      <c r="AB30" s="58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10155</v>
      </c>
      <c r="G31" s="16" t="str">
        <f>CONCATENATE("c",FieldWorksheet!G31)</f>
        <v>c317</v>
      </c>
      <c r="H31" s="16" t="str">
        <f>CONCATENATE("c",FieldWorksheet!H31)</f>
        <v>c19082</v>
      </c>
      <c r="I31" s="36">
        <f>FieldWorksheet!I31</f>
        <v>40842</v>
      </c>
      <c r="J31" s="16" t="str">
        <f>CONCATENATE(FieldWorksheet!J31,":",FieldWorksheet!K31,FieldWorksheet!L31)</f>
        <v>:</v>
      </c>
      <c r="K31" s="16">
        <f>Table1[[#This Row],[Preservation Method]]</f>
        <v>0</v>
      </c>
      <c r="L31" s="16" t="s">
        <v>95</v>
      </c>
      <c r="M31" s="16">
        <f>Table1[[#This Row],[Sample Collection]]</f>
        <v>0</v>
      </c>
      <c r="N31" s="16" t="s">
        <v>151</v>
      </c>
      <c r="O31" s="60" t="s">
        <v>45</v>
      </c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</row>
    <row r="32" spans="1:28">
      <c r="A32" s="28">
        <f>FieldWorksheet!A32</f>
        <v>31</v>
      </c>
      <c r="B32" s="28" t="str">
        <f>FieldWorksheet!B32</f>
        <v>Citra, FL</v>
      </c>
      <c r="C32" s="28">
        <f>FieldWorksheet!C32</f>
        <v>3</v>
      </c>
      <c r="D32" s="28">
        <f>FieldWorksheet!D32</f>
        <v>2</v>
      </c>
      <c r="E32" s="28">
        <f>Table1[[#This Row],[Field ID (Plot)]]</f>
        <v>31</v>
      </c>
      <c r="F32" s="28">
        <f>FieldWorksheet!F32</f>
        <v>10156</v>
      </c>
      <c r="G32" s="28" t="str">
        <f>CONCATENATE("c",FieldWorksheet!G32)</f>
        <v>c317</v>
      </c>
      <c r="H32" s="28" t="str">
        <f>CONCATENATE("c",FieldWorksheet!H32)</f>
        <v>c19083</v>
      </c>
      <c r="I32" s="35">
        <f>FieldWorksheet!I32</f>
        <v>40842</v>
      </c>
      <c r="J32" s="28" t="str">
        <f>CONCATENATE(FieldWorksheet!J32,":",FieldWorksheet!K32,FieldWorksheet!L32)</f>
        <v>:</v>
      </c>
      <c r="K32" s="32">
        <f>Table1[[#This Row],[Preservation Method]]</f>
        <v>0</v>
      </c>
      <c r="L32" s="29" t="s">
        <v>95</v>
      </c>
      <c r="M32" s="32">
        <f>Table1[[#This Row],[Sample Collection]]</f>
        <v>0</v>
      </c>
      <c r="N32" s="33" t="s">
        <v>151</v>
      </c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10157</v>
      </c>
      <c r="G33" s="16" t="str">
        <f>CONCATENATE("c",FieldWorksheet!G33)</f>
        <v>c317</v>
      </c>
      <c r="H33" s="16" t="str">
        <f>CONCATENATE("c",FieldWorksheet!H33)</f>
        <v>c19084</v>
      </c>
      <c r="I33" s="36">
        <f>FieldWorksheet!I33</f>
        <v>40842</v>
      </c>
      <c r="J33" s="16" t="str">
        <f>CONCATENATE(FieldWorksheet!J33,":",FieldWorksheet!K33,FieldWorksheet!L33)</f>
        <v>9:49AM</v>
      </c>
      <c r="K33" s="16" t="str">
        <f>Table1[[#This Row],[Preservation Method]]</f>
        <v>H2SO4</v>
      </c>
      <c r="L33" s="16" t="s">
        <v>95</v>
      </c>
      <c r="M33" s="16" t="str">
        <f>Table1[[#This Row],[Sample Collection]]</f>
        <v>NOx-N</v>
      </c>
      <c r="N33" s="16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</row>
    <row r="34" spans="1:28">
      <c r="A34" s="28">
        <f>FieldWorksheet!A34</f>
        <v>33</v>
      </c>
      <c r="B34" s="28" t="str">
        <f>FieldWorksheet!B34</f>
        <v>Citra, FL</v>
      </c>
      <c r="C34" s="28">
        <f>FieldWorksheet!C34</f>
        <v>3</v>
      </c>
      <c r="D34" s="28">
        <f>FieldWorksheet!D34</f>
        <v>3</v>
      </c>
      <c r="E34" s="28">
        <f>Table1[[#This Row],[Field ID (Plot)]]</f>
        <v>33</v>
      </c>
      <c r="F34" s="28">
        <f>FieldWorksheet!F34</f>
        <v>10158</v>
      </c>
      <c r="G34" s="28" t="str">
        <f>CONCATENATE("c",FieldWorksheet!G34)</f>
        <v>c317</v>
      </c>
      <c r="H34" s="28" t="str">
        <f>CONCATENATE("c",FieldWorksheet!H34)</f>
        <v>c19085</v>
      </c>
      <c r="I34" s="35">
        <f>FieldWorksheet!I34</f>
        <v>40842</v>
      </c>
      <c r="J34" s="28" t="str">
        <f>CONCATENATE(FieldWorksheet!J34,":",FieldWorksheet!K34,FieldWorksheet!L34)</f>
        <v>11:05AM</v>
      </c>
      <c r="K34" s="32" t="str">
        <f>Table1[[#This Row],[Preservation Method]]</f>
        <v>H2SO4</v>
      </c>
      <c r="L34" s="29" t="s">
        <v>95</v>
      </c>
      <c r="M34" s="32" t="str">
        <f>Table1[[#This Row],[Sample Collection]]</f>
        <v>NOx-N</v>
      </c>
      <c r="N34" s="28"/>
      <c r="O34" s="62" t="s">
        <v>94</v>
      </c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10159</v>
      </c>
      <c r="G35" s="16" t="str">
        <f>CONCATENATE("c",FieldWorksheet!G35)</f>
        <v>c317</v>
      </c>
      <c r="H35" s="16" t="str">
        <f>CONCATENATE("c",FieldWorksheet!H35)</f>
        <v>c19086</v>
      </c>
      <c r="I35" s="36">
        <f>FieldWorksheet!I35</f>
        <v>40842</v>
      </c>
      <c r="J35" s="16" t="str">
        <f>CONCATENATE(FieldWorksheet!J35,":",FieldWorksheet!K35,FieldWorksheet!L35)</f>
        <v>11:06AM</v>
      </c>
      <c r="K35" s="16" t="str">
        <f>Table1[[#This Row],[Preservation Method]]</f>
        <v>H2SO4</v>
      </c>
      <c r="L35" s="16" t="s">
        <v>95</v>
      </c>
      <c r="M35" s="16" t="str">
        <f>Table1[[#This Row],[Sample Collection]]</f>
        <v>NOx-N</v>
      </c>
      <c r="N35" s="16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</row>
    <row r="36" spans="1:28">
      <c r="A36" s="28">
        <f>FieldWorksheet!A36</f>
        <v>35</v>
      </c>
      <c r="B36" s="28" t="str">
        <f>FieldWorksheet!B36</f>
        <v>Citra, FL</v>
      </c>
      <c r="C36" s="28">
        <f>FieldWorksheet!C36</f>
        <v>3</v>
      </c>
      <c r="D36" s="28">
        <f>FieldWorksheet!D36</f>
        <v>3</v>
      </c>
      <c r="E36" s="28">
        <f>Table1[[#This Row],[Field ID (Plot)]]</f>
        <v>35</v>
      </c>
      <c r="F36" s="28">
        <f>FieldWorksheet!F36</f>
        <v>10160</v>
      </c>
      <c r="G36" s="28" t="str">
        <f>CONCATENATE("c",FieldWorksheet!G36)</f>
        <v>c317</v>
      </c>
      <c r="H36" s="28" t="str">
        <f>CONCATENATE("c",FieldWorksheet!H36)</f>
        <v>c19087</v>
      </c>
      <c r="I36" s="35">
        <f>FieldWorksheet!I36</f>
        <v>40842</v>
      </c>
      <c r="J36" s="28" t="str">
        <f>CONCATENATE(FieldWorksheet!J36,":",FieldWorksheet!K36,FieldWorksheet!L36)</f>
        <v>11:07AM</v>
      </c>
      <c r="K36" s="32" t="str">
        <f>Table1[[#This Row],[Preservation Method]]</f>
        <v>H2SO4</v>
      </c>
      <c r="L36" s="29" t="s">
        <v>95</v>
      </c>
      <c r="M36" s="32" t="str">
        <f>Table1[[#This Row],[Sample Collection]]</f>
        <v>NOx-N</v>
      </c>
      <c r="N36" s="28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10161</v>
      </c>
      <c r="G37" s="16" t="str">
        <f>CONCATENATE("c",FieldWorksheet!G37)</f>
        <v>c317</v>
      </c>
      <c r="H37" s="16" t="str">
        <f>CONCATENATE("c",FieldWorksheet!H37)</f>
        <v>c19088</v>
      </c>
      <c r="I37" s="36">
        <f>FieldWorksheet!I37</f>
        <v>40842</v>
      </c>
      <c r="J37" s="16" t="str">
        <f>CONCATENATE(FieldWorksheet!J37,":",FieldWorksheet!K37,FieldWorksheet!L37)</f>
        <v>11:09AM</v>
      </c>
      <c r="K37" s="16" t="str">
        <f>Table1[[#This Row],[Preservation Method]]</f>
        <v>H2SO4</v>
      </c>
      <c r="L37" s="16" t="s">
        <v>95</v>
      </c>
      <c r="M37" s="16" t="str">
        <f>Table1[[#This Row],[Sample Collection]]</f>
        <v>NOx-N</v>
      </c>
      <c r="N37" s="16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</row>
    <row r="38" spans="1:28">
      <c r="A38" s="28">
        <f>FieldWorksheet!A38</f>
        <v>37</v>
      </c>
      <c r="B38" s="28" t="str">
        <f>FieldWorksheet!B38</f>
        <v>Citra, FL</v>
      </c>
      <c r="C38" s="28">
        <f>FieldWorksheet!C38</f>
        <v>3</v>
      </c>
      <c r="D38" s="28">
        <f>FieldWorksheet!D38</f>
        <v>3</v>
      </c>
      <c r="E38" s="28">
        <f>Table1[[#This Row],[Field ID (Plot)]]</f>
        <v>37</v>
      </c>
      <c r="F38" s="28">
        <f>FieldWorksheet!F38</f>
        <v>10162</v>
      </c>
      <c r="G38" s="28" t="str">
        <f>CONCATENATE("c",FieldWorksheet!G38)</f>
        <v>c317</v>
      </c>
      <c r="H38" s="28" t="str">
        <f>CONCATENATE("c",FieldWorksheet!H38)</f>
        <v>c19089</v>
      </c>
      <c r="I38" s="35">
        <f>FieldWorksheet!I38</f>
        <v>40842</v>
      </c>
      <c r="J38" s="28" t="str">
        <f>CONCATENATE(FieldWorksheet!J38,":",FieldWorksheet!K38,FieldWorksheet!L38)</f>
        <v>11:10AM</v>
      </c>
      <c r="K38" s="32" t="str">
        <f>Table1[[#This Row],[Preservation Method]]</f>
        <v>H2SO4</v>
      </c>
      <c r="L38" s="29" t="s">
        <v>95</v>
      </c>
      <c r="M38" s="32" t="str">
        <f>Table1[[#This Row],[Sample Collection]]</f>
        <v>NOx-N</v>
      </c>
      <c r="N38" s="28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10163</v>
      </c>
      <c r="G39" s="16" t="str">
        <f>CONCATENATE("c",FieldWorksheet!G39)</f>
        <v>c317</v>
      </c>
      <c r="H39" s="16" t="str">
        <f>CONCATENATE("c",FieldWorksheet!H39)</f>
        <v>c19090</v>
      </c>
      <c r="I39" s="36">
        <f>FieldWorksheet!I39</f>
        <v>40842</v>
      </c>
      <c r="J39" s="16" t="str">
        <f>CONCATENATE(FieldWorksheet!J39,":",FieldWorksheet!K39,FieldWorksheet!L39)</f>
        <v>11:12AM</v>
      </c>
      <c r="K39" s="16" t="str">
        <f>Table1[[#This Row],[Preservation Method]]</f>
        <v>H2SO4</v>
      </c>
      <c r="L39" s="16" t="s">
        <v>95</v>
      </c>
      <c r="M39" s="16" t="str">
        <f>Table1[[#This Row],[Sample Collection]]</f>
        <v>NOx-N</v>
      </c>
      <c r="N39" s="16"/>
      <c r="O39" s="62"/>
      <c r="P39" s="62"/>
      <c r="Q39" s="62"/>
      <c r="R39" s="62"/>
      <c r="S39" s="62"/>
      <c r="T39" s="62"/>
      <c r="U39" s="62"/>
      <c r="V39" s="62"/>
      <c r="W39" s="63"/>
      <c r="X39" s="63"/>
      <c r="Y39" s="63"/>
      <c r="Z39" s="63"/>
      <c r="AA39" s="63"/>
      <c r="AB39" s="63"/>
    </row>
    <row r="40" spans="1:28">
      <c r="A40" s="28">
        <f>FieldWorksheet!A40</f>
        <v>39</v>
      </c>
      <c r="B40" s="28" t="str">
        <f>FieldWorksheet!B40</f>
        <v>Citra, FL</v>
      </c>
      <c r="C40" s="28">
        <f>FieldWorksheet!C40</f>
        <v>3</v>
      </c>
      <c r="D40" s="28">
        <f>FieldWorksheet!D40</f>
        <v>3</v>
      </c>
      <c r="E40" s="28">
        <f>Table1[[#This Row],[Field ID (Plot)]]</f>
        <v>39</v>
      </c>
      <c r="F40" s="28">
        <f>FieldWorksheet!F40</f>
        <v>10164</v>
      </c>
      <c r="G40" s="28" t="str">
        <f>CONCATENATE("c",FieldWorksheet!G40)</f>
        <v>c317</v>
      </c>
      <c r="H40" s="28" t="str">
        <f>CONCATENATE("c",FieldWorksheet!H40)</f>
        <v>c19091</v>
      </c>
      <c r="I40" s="35">
        <f>FieldWorksheet!I40</f>
        <v>40842</v>
      </c>
      <c r="J40" s="28" t="str">
        <f>CONCATENATE(FieldWorksheet!J40,":",FieldWorksheet!K40,FieldWorksheet!L40)</f>
        <v>11:14AM</v>
      </c>
      <c r="K40" s="32" t="str">
        <f>Table1[[#This Row],[Preservation Method]]</f>
        <v>H2SO4</v>
      </c>
      <c r="L40" s="29" t="s">
        <v>95</v>
      </c>
      <c r="M40" s="32" t="str">
        <f>Table1[[#This Row],[Sample Collection]]</f>
        <v>NOx-N</v>
      </c>
      <c r="N40" s="28"/>
      <c r="O40" s="64" t="s">
        <v>60</v>
      </c>
      <c r="P40" s="64"/>
      <c r="Q40" s="64"/>
      <c r="R40" s="64"/>
      <c r="S40" s="64"/>
      <c r="T40" s="64"/>
      <c r="U40" s="64"/>
      <c r="V40" s="65"/>
      <c r="W40" s="66" t="s">
        <v>46</v>
      </c>
      <c r="X40" s="67"/>
      <c r="Y40" s="67"/>
      <c r="Z40" s="67"/>
      <c r="AA40" s="67"/>
      <c r="AB40" s="68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10165</v>
      </c>
      <c r="G41" s="16" t="str">
        <f>CONCATENATE("c",FieldWorksheet!G41)</f>
        <v>c317</v>
      </c>
      <c r="H41" s="16" t="str">
        <f>CONCATENATE("c",FieldWorksheet!H41)</f>
        <v>c19092</v>
      </c>
      <c r="I41" s="36">
        <f>FieldWorksheet!I41</f>
        <v>40842</v>
      </c>
      <c r="J41" s="16" t="str">
        <f>CONCATENATE(FieldWorksheet!J41,":",FieldWorksheet!K41,FieldWorksheet!L41)</f>
        <v>11:15AM</v>
      </c>
      <c r="K41" s="16" t="str">
        <f>Table1[[#This Row],[Preservation Method]]</f>
        <v>H2SO4</v>
      </c>
      <c r="L41" s="16" t="s">
        <v>95</v>
      </c>
      <c r="M41" s="16" t="str">
        <f>Table1[[#This Row],[Sample Collection]]</f>
        <v>NOx-N</v>
      </c>
      <c r="N41" s="16"/>
      <c r="O41" s="64"/>
      <c r="P41" s="64"/>
      <c r="Q41" s="64"/>
      <c r="R41" s="64"/>
      <c r="S41" s="64"/>
      <c r="T41" s="64"/>
      <c r="U41" s="64"/>
      <c r="V41" s="65"/>
      <c r="W41" s="69" t="s">
        <v>47</v>
      </c>
      <c r="X41" s="70"/>
      <c r="Y41" s="70"/>
      <c r="Z41" s="70"/>
      <c r="AA41" s="70"/>
      <c r="AB41" s="71"/>
    </row>
    <row r="42" spans="1:28">
      <c r="A42" s="28">
        <f>FieldWorksheet!A42</f>
        <v>41</v>
      </c>
      <c r="B42" s="28" t="str">
        <f>FieldWorksheet!B42</f>
        <v>Citra, FL</v>
      </c>
      <c r="C42" s="28">
        <f>FieldWorksheet!C42</f>
        <v>3</v>
      </c>
      <c r="D42" s="28">
        <f>FieldWorksheet!D42</f>
        <v>3</v>
      </c>
      <c r="E42" s="28">
        <f>Table1[[#This Row],[Field ID (Plot)]]</f>
        <v>41</v>
      </c>
      <c r="F42" s="28">
        <f>FieldWorksheet!F42</f>
        <v>10166</v>
      </c>
      <c r="G42" s="28" t="str">
        <f>CONCATENATE("c",FieldWorksheet!G42)</f>
        <v>c317</v>
      </c>
      <c r="H42" s="28" t="str">
        <f>CONCATENATE("c",FieldWorksheet!H42)</f>
        <v>c19093</v>
      </c>
      <c r="I42" s="35">
        <f>FieldWorksheet!I42</f>
        <v>40842</v>
      </c>
      <c r="J42" s="28" t="str">
        <f>CONCATENATE(FieldWorksheet!J42,":",FieldWorksheet!K42,FieldWorksheet!L42)</f>
        <v>11:17AM</v>
      </c>
      <c r="K42" s="32" t="str">
        <f>Table1[[#This Row],[Preservation Method]]</f>
        <v>H2SO4</v>
      </c>
      <c r="L42" s="29" t="s">
        <v>95</v>
      </c>
      <c r="M42" s="32" t="str">
        <f>Table1[[#This Row],[Sample Collection]]</f>
        <v>NOx-N</v>
      </c>
      <c r="N42" s="28"/>
      <c r="O42" s="64"/>
      <c r="P42" s="64"/>
      <c r="Q42" s="64"/>
      <c r="R42" s="64"/>
      <c r="S42" s="64"/>
      <c r="T42" s="64"/>
      <c r="U42" s="64"/>
      <c r="V42" s="65"/>
      <c r="W42" s="69" t="s">
        <v>48</v>
      </c>
      <c r="X42" s="70"/>
      <c r="Y42" s="70"/>
      <c r="Z42" s="70"/>
      <c r="AA42" s="70"/>
      <c r="AB42" s="71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10167</v>
      </c>
      <c r="G43" s="16" t="str">
        <f>CONCATENATE("c",FieldWorksheet!G43)</f>
        <v>c317</v>
      </c>
      <c r="H43" s="16" t="str">
        <f>CONCATENATE("c",FieldWorksheet!H43)</f>
        <v>c19094</v>
      </c>
      <c r="I43" s="36">
        <f>FieldWorksheet!I43</f>
        <v>40842</v>
      </c>
      <c r="J43" s="16" t="str">
        <f>CONCATENATE(FieldWorksheet!J43,":",FieldWorksheet!K43,FieldWorksheet!L43)</f>
        <v>11:18AM</v>
      </c>
      <c r="K43" s="16" t="str">
        <f>Table1[[#This Row],[Preservation Method]]</f>
        <v>H2SO4</v>
      </c>
      <c r="L43" s="16" t="s">
        <v>95</v>
      </c>
      <c r="M43" s="16" t="str">
        <f>Table1[[#This Row],[Sample Collection]]</f>
        <v>NOx-N</v>
      </c>
      <c r="N43" s="16"/>
      <c r="O43" s="64"/>
      <c r="P43" s="64"/>
      <c r="Q43" s="64"/>
      <c r="R43" s="64"/>
      <c r="S43" s="64"/>
      <c r="T43" s="64"/>
      <c r="U43" s="64"/>
      <c r="V43" s="65"/>
      <c r="W43" s="69" t="s">
        <v>55</v>
      </c>
      <c r="X43" s="70"/>
      <c r="Y43" s="70"/>
      <c r="Z43" s="70"/>
      <c r="AA43" s="70"/>
      <c r="AB43" s="71"/>
    </row>
    <row r="44" spans="1:28">
      <c r="A44" s="28">
        <f>FieldWorksheet!A44</f>
        <v>43</v>
      </c>
      <c r="B44" s="28" t="str">
        <f>FieldWorksheet!B44</f>
        <v>Citra, FL</v>
      </c>
      <c r="C44" s="28">
        <f>FieldWorksheet!C44</f>
        <v>3</v>
      </c>
      <c r="D44" s="28">
        <f>FieldWorksheet!D44</f>
        <v>3</v>
      </c>
      <c r="E44" s="28">
        <f>Table1[[#This Row],[Field ID (Plot)]]</f>
        <v>43</v>
      </c>
      <c r="F44" s="28">
        <f>FieldWorksheet!F44</f>
        <v>10168</v>
      </c>
      <c r="G44" s="28" t="str">
        <f>CONCATENATE("c",FieldWorksheet!G44)</f>
        <v>c317</v>
      </c>
      <c r="H44" s="28" t="str">
        <f>CONCATENATE("c",FieldWorksheet!H44)</f>
        <v>c19095</v>
      </c>
      <c r="I44" s="35">
        <f>FieldWorksheet!I44</f>
        <v>40842</v>
      </c>
      <c r="J44" s="28" t="str">
        <f>CONCATENATE(FieldWorksheet!J44,":",FieldWorksheet!K44,FieldWorksheet!L44)</f>
        <v>11:21AM</v>
      </c>
      <c r="K44" s="32" t="str">
        <f>Table1[[#This Row],[Preservation Method]]</f>
        <v>H2SO4</v>
      </c>
      <c r="L44" s="29" t="s">
        <v>95</v>
      </c>
      <c r="M44" s="32" t="str">
        <f>Table1[[#This Row],[Sample Collection]]</f>
        <v>NOx-N</v>
      </c>
      <c r="N44" s="28"/>
      <c r="O44" s="64"/>
      <c r="P44" s="64"/>
      <c r="Q44" s="64"/>
      <c r="R44" s="64"/>
      <c r="S44" s="64"/>
      <c r="T44" s="64"/>
      <c r="U44" s="64"/>
      <c r="V44" s="65"/>
      <c r="W44" s="69" t="s">
        <v>49</v>
      </c>
      <c r="X44" s="70"/>
      <c r="Y44" s="70"/>
      <c r="Z44" s="70"/>
      <c r="AA44" s="70"/>
      <c r="AB44" s="71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10169</v>
      </c>
      <c r="G45" s="16" t="str">
        <f>CONCATENATE("c",FieldWorksheet!G45)</f>
        <v>c317</v>
      </c>
      <c r="H45" s="16" t="str">
        <f>CONCATENATE("c",FieldWorksheet!H45)</f>
        <v>c19096</v>
      </c>
      <c r="I45" s="36">
        <f>FieldWorksheet!I45</f>
        <v>40842</v>
      </c>
      <c r="J45" s="16" t="str">
        <f>CONCATENATE(FieldWorksheet!J45,":",FieldWorksheet!K45,FieldWorksheet!L45)</f>
        <v>11:23AM</v>
      </c>
      <c r="K45" s="16" t="str">
        <f>Table1[[#This Row],[Preservation Method]]</f>
        <v>H2SO4</v>
      </c>
      <c r="L45" s="16" t="s">
        <v>95</v>
      </c>
      <c r="M45" s="16" t="str">
        <f>Table1[[#This Row],[Sample Collection]]</f>
        <v>NOx-N</v>
      </c>
      <c r="N45" s="16"/>
      <c r="O45" s="64"/>
      <c r="P45" s="64"/>
      <c r="Q45" s="64"/>
      <c r="R45" s="64"/>
      <c r="S45" s="64"/>
      <c r="T45" s="64"/>
      <c r="U45" s="64"/>
      <c r="V45" s="65"/>
      <c r="W45" s="69" t="s">
        <v>50</v>
      </c>
      <c r="X45" s="70"/>
      <c r="Y45" s="70"/>
      <c r="Z45" s="70"/>
      <c r="AA45" s="70"/>
      <c r="AB45" s="71"/>
    </row>
    <row r="46" spans="1:28">
      <c r="A46" s="28">
        <f>FieldWorksheet!A46</f>
        <v>45</v>
      </c>
      <c r="B46" s="28" t="str">
        <f>FieldWorksheet!B46</f>
        <v>Citra, FL</v>
      </c>
      <c r="C46" s="28">
        <f>FieldWorksheet!C46</f>
        <v>3</v>
      </c>
      <c r="D46" s="28">
        <f>FieldWorksheet!D46</f>
        <v>3</v>
      </c>
      <c r="E46" s="28">
        <f>Table1[[#This Row],[Field ID (Plot)]]</f>
        <v>45</v>
      </c>
      <c r="F46" s="28">
        <f>FieldWorksheet!F46</f>
        <v>10170</v>
      </c>
      <c r="G46" s="28" t="str">
        <f>CONCATENATE("c",FieldWorksheet!G46)</f>
        <v>c317</v>
      </c>
      <c r="H46" s="28" t="str">
        <f>CONCATENATE("c",FieldWorksheet!H46)</f>
        <v>c19097</v>
      </c>
      <c r="I46" s="35">
        <f>FieldWorksheet!I46</f>
        <v>40842</v>
      </c>
      <c r="J46" s="28" t="str">
        <f>CONCATENATE(FieldWorksheet!J46,":",FieldWorksheet!K46,FieldWorksheet!L46)</f>
        <v>11:24AM</v>
      </c>
      <c r="K46" s="32" t="str">
        <f>Table1[[#This Row],[Preservation Method]]</f>
        <v>H2SO4</v>
      </c>
      <c r="L46" s="29" t="s">
        <v>95</v>
      </c>
      <c r="M46" s="32" t="str">
        <f>Table1[[#This Row],[Sample Collection]]</f>
        <v>NOx-N</v>
      </c>
      <c r="N46" s="28"/>
      <c r="O46" s="64"/>
      <c r="P46" s="64"/>
      <c r="Q46" s="64"/>
      <c r="R46" s="64"/>
      <c r="S46" s="64"/>
      <c r="T46" s="64"/>
      <c r="U46" s="64"/>
      <c r="V46" s="65"/>
      <c r="W46" s="69" t="s">
        <v>51</v>
      </c>
      <c r="X46" s="70"/>
      <c r="Y46" s="70"/>
      <c r="Z46" s="70"/>
      <c r="AA46" s="70"/>
      <c r="AB46" s="71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10171</v>
      </c>
      <c r="G47" s="16" t="str">
        <f>CONCATENATE("c",FieldWorksheet!G47)</f>
        <v>c317</v>
      </c>
      <c r="H47" s="16" t="str">
        <f>CONCATENATE("c",FieldWorksheet!H47)</f>
        <v>c19098</v>
      </c>
      <c r="I47" s="36">
        <f>FieldWorksheet!I47</f>
        <v>40842</v>
      </c>
      <c r="J47" s="16" t="str">
        <f>CONCATENATE(FieldWorksheet!J47,":",FieldWorksheet!K47,FieldWorksheet!L47)</f>
        <v>11:25AM</v>
      </c>
      <c r="K47" s="16" t="str">
        <f>Table1[[#This Row],[Preservation Method]]</f>
        <v>H2SO4</v>
      </c>
      <c r="L47" s="16" t="s">
        <v>95</v>
      </c>
      <c r="M47" s="16" t="str">
        <f>Table1[[#This Row],[Sample Collection]]</f>
        <v>NOx-N</v>
      </c>
      <c r="N47" s="16"/>
      <c r="O47" s="64"/>
      <c r="P47" s="64"/>
      <c r="Q47" s="64"/>
      <c r="R47" s="64"/>
      <c r="S47" s="64"/>
      <c r="T47" s="64"/>
      <c r="U47" s="64"/>
      <c r="V47" s="65"/>
      <c r="W47" s="69" t="s">
        <v>52</v>
      </c>
      <c r="X47" s="70"/>
      <c r="Y47" s="70"/>
      <c r="Z47" s="70"/>
      <c r="AA47" s="70"/>
      <c r="AB47" s="71"/>
    </row>
    <row r="48" spans="1:28">
      <c r="A48" s="28">
        <f>FieldWorksheet!A48</f>
        <v>47</v>
      </c>
      <c r="B48" s="28" t="str">
        <f>FieldWorksheet!B48</f>
        <v>Citra, FL</v>
      </c>
      <c r="C48" s="28">
        <f>FieldWorksheet!C48</f>
        <v>3</v>
      </c>
      <c r="D48" s="28">
        <f>FieldWorksheet!D48</f>
        <v>3</v>
      </c>
      <c r="E48" s="28">
        <f>Table1[[#This Row],[Field ID (Plot)]]</f>
        <v>47</v>
      </c>
      <c r="F48" s="28">
        <f>FieldWorksheet!F48</f>
        <v>10172</v>
      </c>
      <c r="G48" s="28" t="str">
        <f>CONCATENATE("c",FieldWorksheet!G48)</f>
        <v>c317</v>
      </c>
      <c r="H48" s="28" t="str">
        <f>CONCATENATE("c",FieldWorksheet!H48)</f>
        <v>c19099</v>
      </c>
      <c r="I48" s="35">
        <f>FieldWorksheet!I48</f>
        <v>40842</v>
      </c>
      <c r="J48" s="28" t="str">
        <f>CONCATENATE(FieldWorksheet!J48,":",FieldWorksheet!K48,FieldWorksheet!L48)</f>
        <v>11:26AM</v>
      </c>
      <c r="K48" s="32" t="str">
        <f>Table1[[#This Row],[Preservation Method]]</f>
        <v>H2SO4</v>
      </c>
      <c r="L48" s="29" t="s">
        <v>95</v>
      </c>
      <c r="M48" s="32" t="str">
        <f>Table1[[#This Row],[Sample Collection]]</f>
        <v>NOx-N</v>
      </c>
      <c r="N48" s="28"/>
      <c r="O48" s="64"/>
      <c r="P48" s="64"/>
      <c r="Q48" s="64"/>
      <c r="R48" s="64"/>
      <c r="S48" s="64"/>
      <c r="T48" s="64"/>
      <c r="U48" s="64"/>
      <c r="V48" s="65"/>
      <c r="W48" s="69" t="s">
        <v>53</v>
      </c>
      <c r="X48" s="70"/>
      <c r="Y48" s="70"/>
      <c r="Z48" s="70"/>
      <c r="AA48" s="70"/>
      <c r="AB48" s="71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10173</v>
      </c>
      <c r="G49" s="16" t="str">
        <f>CONCATENATE("c",FieldWorksheet!G49)</f>
        <v>c317</v>
      </c>
      <c r="H49" s="16" t="str">
        <f>CONCATENATE("c",FieldWorksheet!H49)</f>
        <v>c19100</v>
      </c>
      <c r="I49" s="36">
        <f>FieldWorksheet!I49</f>
        <v>40842</v>
      </c>
      <c r="J49" s="16" t="str">
        <f>CONCATENATE(FieldWorksheet!J49,":",FieldWorksheet!K49,FieldWorksheet!L49)</f>
        <v>11:28AM</v>
      </c>
      <c r="K49" s="16" t="str">
        <f>Table1[[#This Row],[Preservation Method]]</f>
        <v>H2SO4</v>
      </c>
      <c r="L49" s="16" t="s">
        <v>95</v>
      </c>
      <c r="M49" s="16" t="str">
        <f>Table1[[#This Row],[Sample Collection]]</f>
        <v>NOx-N</v>
      </c>
      <c r="N49" s="16"/>
      <c r="O49" s="64"/>
      <c r="P49" s="64"/>
      <c r="Q49" s="64"/>
      <c r="R49" s="64"/>
      <c r="S49" s="64"/>
      <c r="T49" s="64"/>
      <c r="U49" s="64"/>
      <c r="V49" s="65"/>
      <c r="W49" s="69" t="s">
        <v>54</v>
      </c>
      <c r="X49" s="70"/>
      <c r="Y49" s="70"/>
      <c r="Z49" s="70"/>
      <c r="AA49" s="70"/>
      <c r="AB49" s="71"/>
    </row>
    <row r="50" spans="1:28">
      <c r="A50" s="28">
        <f>FieldWorksheet!A50</f>
        <v>49</v>
      </c>
      <c r="B50" s="28" t="str">
        <f>FieldWorksheet!B50</f>
        <v>Citra, FL</v>
      </c>
      <c r="C50" s="28">
        <f>FieldWorksheet!C50</f>
        <v>3</v>
      </c>
      <c r="D50" s="28">
        <f>FieldWorksheet!D50</f>
        <v>4</v>
      </c>
      <c r="E50" s="28">
        <f>Table1[[#This Row],[Field ID (Plot)]]</f>
        <v>49</v>
      </c>
      <c r="F50" s="28">
        <f>FieldWorksheet!F50</f>
        <v>10174</v>
      </c>
      <c r="G50" s="28" t="str">
        <f>CONCATENATE("c",FieldWorksheet!G50)</f>
        <v>c317</v>
      </c>
      <c r="H50" s="28" t="str">
        <f>CONCATENATE("c",FieldWorksheet!H50)</f>
        <v>c19101</v>
      </c>
      <c r="I50" s="35">
        <f>FieldWorksheet!I50</f>
        <v>40842</v>
      </c>
      <c r="J50" s="28" t="str">
        <f>CONCATENATE(FieldWorksheet!J50,":",FieldWorksheet!K50,FieldWorksheet!L50)</f>
        <v>11:40AM</v>
      </c>
      <c r="K50" s="32" t="str">
        <f>Table1[[#This Row],[Preservation Method]]</f>
        <v>H2SO4</v>
      </c>
      <c r="L50" s="29" t="s">
        <v>95</v>
      </c>
      <c r="M50" s="32" t="str">
        <f>Table1[[#This Row],[Sample Collection]]</f>
        <v>NOx-N</v>
      </c>
      <c r="N50" s="28"/>
      <c r="O50" s="64"/>
      <c r="P50" s="64"/>
      <c r="Q50" s="64"/>
      <c r="R50" s="64"/>
      <c r="S50" s="64"/>
      <c r="T50" s="64"/>
      <c r="U50" s="64"/>
      <c r="V50" s="65"/>
      <c r="W50" s="46" t="s">
        <v>56</v>
      </c>
      <c r="X50" s="75"/>
      <c r="Y50" s="75"/>
      <c r="Z50" s="75"/>
      <c r="AA50" s="75"/>
      <c r="AB50" s="47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10175</v>
      </c>
      <c r="G51" s="16" t="str">
        <f>CONCATENATE("c",FieldWorksheet!G51)</f>
        <v>c317</v>
      </c>
      <c r="H51" s="16" t="str">
        <f>CONCATENATE("c",FieldWorksheet!H51)</f>
        <v>c19102</v>
      </c>
      <c r="I51" s="36">
        <f>FieldWorksheet!I51</f>
        <v>40842</v>
      </c>
      <c r="J51" s="16" t="str">
        <f>CONCATENATE(FieldWorksheet!J51,":",FieldWorksheet!K51,FieldWorksheet!L51)</f>
        <v>11:41AM</v>
      </c>
      <c r="K51" s="16" t="str">
        <f>Table1[[#This Row],[Preservation Method]]</f>
        <v>H2SO4</v>
      </c>
      <c r="L51" s="16" t="s">
        <v>95</v>
      </c>
      <c r="M51" s="16" t="str">
        <f>Table1[[#This Row],[Sample Collection]]</f>
        <v>NOx-N</v>
      </c>
      <c r="N51" s="16"/>
      <c r="O51" s="64"/>
      <c r="P51" s="64"/>
      <c r="Q51" s="64"/>
      <c r="R51" s="64"/>
      <c r="S51" s="64"/>
      <c r="T51" s="64"/>
      <c r="U51" s="64"/>
      <c r="V51" s="65"/>
      <c r="W51" s="50" t="s">
        <v>57</v>
      </c>
      <c r="X51" s="51"/>
      <c r="Y51" s="51"/>
      <c r="Z51" s="51"/>
      <c r="AA51" s="51"/>
      <c r="AB51" s="52"/>
    </row>
    <row r="52" spans="1:28">
      <c r="A52" s="28">
        <f>FieldWorksheet!A52</f>
        <v>51</v>
      </c>
      <c r="B52" s="28" t="str">
        <f>FieldWorksheet!B52</f>
        <v>Citra, FL</v>
      </c>
      <c r="C52" s="28">
        <f>FieldWorksheet!C52</f>
        <v>3</v>
      </c>
      <c r="D52" s="28">
        <f>FieldWorksheet!D52</f>
        <v>4</v>
      </c>
      <c r="E52" s="28">
        <f>Table1[[#This Row],[Field ID (Plot)]]</f>
        <v>51</v>
      </c>
      <c r="F52" s="28">
        <f>FieldWorksheet!F52</f>
        <v>10176</v>
      </c>
      <c r="G52" s="28" t="str">
        <f>CONCATENATE("c",FieldWorksheet!G52)</f>
        <v>c317</v>
      </c>
      <c r="H52" s="28" t="str">
        <f>CONCATENATE("c",FieldWorksheet!H52)</f>
        <v>c19103</v>
      </c>
      <c r="I52" s="35">
        <f>FieldWorksheet!I52</f>
        <v>40842</v>
      </c>
      <c r="J52" s="28" t="str">
        <f>CONCATENATE(FieldWorksheet!J52,":",FieldWorksheet!K52,FieldWorksheet!L52)</f>
        <v>11:42AM</v>
      </c>
      <c r="K52" s="32" t="str">
        <f>Table1[[#This Row],[Preservation Method]]</f>
        <v>H2SO4</v>
      </c>
      <c r="L52" s="29" t="s">
        <v>95</v>
      </c>
      <c r="M52" s="32" t="str">
        <f>Table1[[#This Row],[Sample Collection]]</f>
        <v>NOx-N</v>
      </c>
      <c r="N52" s="28"/>
      <c r="O52" s="64"/>
      <c r="P52" s="64"/>
      <c r="Q52" s="64"/>
      <c r="R52" s="64"/>
      <c r="S52" s="64"/>
      <c r="T52" s="64"/>
      <c r="U52" s="64"/>
      <c r="V52" s="65"/>
      <c r="W52" s="50" t="s">
        <v>58</v>
      </c>
      <c r="X52" s="51"/>
      <c r="Y52" s="51"/>
      <c r="Z52" s="51"/>
      <c r="AA52" s="51"/>
      <c r="AB52" s="52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10177</v>
      </c>
      <c r="G53" s="16" t="str">
        <f>CONCATENATE("c",FieldWorksheet!G53)</f>
        <v>c317</v>
      </c>
      <c r="H53" s="16" t="str">
        <f>CONCATENATE("c",FieldWorksheet!H53)</f>
        <v>c19104</v>
      </c>
      <c r="I53" s="36">
        <f>FieldWorksheet!I53</f>
        <v>40842</v>
      </c>
      <c r="J53" s="16" t="str">
        <f>CONCATENATE(FieldWorksheet!J53,":",FieldWorksheet!K53,FieldWorksheet!L53)</f>
        <v>11:43AM</v>
      </c>
      <c r="K53" s="16" t="str">
        <f>Table1[[#This Row],[Preservation Method]]</f>
        <v>H2SO4</v>
      </c>
      <c r="L53" s="16" t="s">
        <v>95</v>
      </c>
      <c r="M53" s="16" t="str">
        <f>Table1[[#This Row],[Sample Collection]]</f>
        <v>NOx-N</v>
      </c>
      <c r="N53" s="16"/>
      <c r="O53" s="64"/>
      <c r="P53" s="64"/>
      <c r="Q53" s="64"/>
      <c r="R53" s="64"/>
      <c r="S53" s="64"/>
      <c r="T53" s="64"/>
      <c r="U53" s="64"/>
      <c r="V53" s="65"/>
      <c r="W53" s="72" t="s">
        <v>59</v>
      </c>
      <c r="X53" s="73"/>
      <c r="Y53" s="73"/>
      <c r="Z53" s="73"/>
      <c r="AA53" s="73"/>
      <c r="AB53" s="74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" zoomScaleNormal="100" workbookViewId="0">
      <selection activeCell="U26" sqref="U26:V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5703125" style="14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4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109" t="s">
        <v>6</v>
      </c>
      <c r="J1" s="15" t="s">
        <v>7</v>
      </c>
      <c r="K1" s="15" t="s">
        <v>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09" t="s">
        <v>6</v>
      </c>
      <c r="X1" s="15" t="s">
        <v>7</v>
      </c>
      <c r="Y1" s="15" t="s">
        <v>8</v>
      </c>
      <c r="Z1" s="15" t="s">
        <v>11</v>
      </c>
      <c r="AA1" s="15" t="s">
        <v>26</v>
      </c>
      <c r="AB1" s="15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10126</v>
      </c>
      <c r="G2" s="9" t="str">
        <f>CONCATENATE("c",FieldWorksheet!G2)</f>
        <v>c317</v>
      </c>
      <c r="H2" s="9" t="str">
        <f>CONCATENATE("c",FieldWorksheet!H2)</f>
        <v>c19053</v>
      </c>
      <c r="I2" s="35">
        <f>FieldWorksheet!I2</f>
        <v>40842</v>
      </c>
      <c r="J2" s="9" t="str">
        <f>CONCATENATE(FieldWorksheet!J2,":",FieldWorksheet!K2,FieldWorksheet!L2)</f>
        <v>8:45AM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1">
        <f>FieldWorksheet!P2</f>
        <v>19185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10178</v>
      </c>
      <c r="U2" s="9" t="str">
        <f>CONCATENATE("c",FieldWorksheet!G54)</f>
        <v>c317</v>
      </c>
      <c r="V2" s="9" t="str">
        <f>CONCATENATE("c",FieldWorksheet!H54)</f>
        <v>c19105</v>
      </c>
      <c r="W2" s="35">
        <f>FieldWorksheet!I54</f>
        <v>40842</v>
      </c>
      <c r="X2" s="9" t="str">
        <f>CONCATENATE(FieldWorksheet!J54,":",FieldWorksheet!K54,FieldWorksheet!L54)</f>
        <v>11:44AM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12185</v>
      </c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10127</v>
      </c>
      <c r="G3" s="16" t="str">
        <f>CONCATENATE("c",FieldWorksheet!G3)</f>
        <v>c317</v>
      </c>
      <c r="H3" s="16" t="str">
        <f>CONCATENATE("c",FieldWorksheet!H3)</f>
        <v>c19054</v>
      </c>
      <c r="I3" s="36">
        <f>FieldWorksheet!I3</f>
        <v>40842</v>
      </c>
      <c r="J3" s="16" t="str">
        <f>CONCATENATE(FieldWorksheet!J3,":",FieldWorksheet!K3,FieldWorksheet!L3)</f>
        <v>8:47AM</v>
      </c>
      <c r="K3" s="16" t="str">
        <f>FieldWorksheet!M3</f>
        <v>H2SO4</v>
      </c>
      <c r="L3" s="16" t="str">
        <f>FieldWorksheet!N3</f>
        <v>YES</v>
      </c>
      <c r="M3" s="16" t="str">
        <f>FieldWorksheet!O3</f>
        <v>NOx-N</v>
      </c>
      <c r="N3" s="16">
        <f>FieldWorksheet!P3</f>
        <v>2855</v>
      </c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10179</v>
      </c>
      <c r="U3" s="16" t="str">
        <f>CONCATENATE("c",FieldWorksheet!G55)</f>
        <v>c317</v>
      </c>
      <c r="V3" s="16" t="str">
        <f>CONCATENATE("c",FieldWorksheet!H55)</f>
        <v>c19106</v>
      </c>
      <c r="W3" s="36">
        <f>FieldWorksheet!I55</f>
        <v>40842</v>
      </c>
      <c r="X3" s="16" t="str">
        <f>CONCATENATE(FieldWorksheet!J55,":",FieldWorksheet!K55,FieldWorksheet!L55)</f>
        <v>11:46AM</v>
      </c>
      <c r="Y3" s="16" t="str">
        <f>FieldWorksheet!M55</f>
        <v>H2SO4</v>
      </c>
      <c r="Z3" s="16" t="str">
        <f>FieldWorksheet!N55</f>
        <v>YES</v>
      </c>
      <c r="AA3" s="16" t="str">
        <f>FieldWorksheet!O55</f>
        <v>NOx-N</v>
      </c>
      <c r="AB3" s="16">
        <f>FieldWorksheet!P55</f>
        <v>10710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10128</v>
      </c>
      <c r="G4" s="9" t="str">
        <f>CONCATENATE("c",FieldWorksheet!G4)</f>
        <v>c317</v>
      </c>
      <c r="H4" s="9" t="str">
        <f>CONCATENATE("c",FieldWorksheet!H4)</f>
        <v>c19055</v>
      </c>
      <c r="I4" s="35">
        <f>FieldWorksheet!I4</f>
        <v>40842</v>
      </c>
      <c r="J4" s="9" t="str">
        <f>CONCATENATE(FieldWorksheet!J4,":",FieldWorksheet!K4,FieldWorksheet!L4)</f>
        <v>8:48AM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1">
        <f>FieldWorksheet!P4</f>
        <v>3215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10180</v>
      </c>
      <c r="U4" s="9" t="str">
        <f>CONCATENATE("c",FieldWorksheet!G56)</f>
        <v>c317</v>
      </c>
      <c r="V4" s="9" t="str">
        <f>CONCATENATE("c",FieldWorksheet!H56)</f>
        <v>c19107</v>
      </c>
      <c r="W4" s="35">
        <f>FieldWorksheet!I56</f>
        <v>40842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10129</v>
      </c>
      <c r="G5" s="16" t="str">
        <f>CONCATENATE("c",FieldWorksheet!G5)</f>
        <v>c317</v>
      </c>
      <c r="H5" s="16" t="str">
        <f>CONCATENATE("c",FieldWorksheet!H5)</f>
        <v>c19056</v>
      </c>
      <c r="I5" s="36">
        <f>FieldWorksheet!I5</f>
        <v>40842</v>
      </c>
      <c r="J5" s="16" t="str">
        <f>CONCATENATE(FieldWorksheet!J5,":",FieldWorksheet!K5,FieldWorksheet!L5)</f>
        <v>8:49AM</v>
      </c>
      <c r="K5" s="16" t="str">
        <f>FieldWorksheet!M5</f>
        <v>H2SO4</v>
      </c>
      <c r="L5" s="16" t="str">
        <f>FieldWorksheet!N5</f>
        <v>YES</v>
      </c>
      <c r="M5" s="16" t="str">
        <f>FieldWorksheet!O5</f>
        <v>NOx-N</v>
      </c>
      <c r="N5" s="16">
        <f>FieldWorksheet!P5</f>
        <v>4650</v>
      </c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10181</v>
      </c>
      <c r="U5" s="16" t="str">
        <f>CONCATENATE("c",FieldWorksheet!G57)</f>
        <v>c317</v>
      </c>
      <c r="V5" s="16" t="str">
        <f>CONCATENATE("c",FieldWorksheet!H57)</f>
        <v>c19108</v>
      </c>
      <c r="W5" s="36">
        <f>FieldWorksheet!I57</f>
        <v>40842</v>
      </c>
      <c r="X5" s="16" t="str">
        <f>CONCATENATE(FieldWorksheet!J57,":",FieldWorksheet!K57,FieldWorksheet!L57)</f>
        <v>11:48AM</v>
      </c>
      <c r="Y5" s="16" t="str">
        <f>FieldWorksheet!M57</f>
        <v>H2SO4</v>
      </c>
      <c r="Z5" s="16" t="str">
        <f>FieldWorksheet!N57</f>
        <v>YES</v>
      </c>
      <c r="AA5" s="16" t="str">
        <f>FieldWorksheet!O57</f>
        <v>NOx-N</v>
      </c>
      <c r="AB5" s="16">
        <f>FieldWorksheet!P57</f>
        <v>6675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10130</v>
      </c>
      <c r="G6" s="9" t="str">
        <f>CONCATENATE("c",FieldWorksheet!G6)</f>
        <v>c317</v>
      </c>
      <c r="H6" s="9" t="str">
        <f>CONCATENATE("c",FieldWorksheet!H6)</f>
        <v>c19057</v>
      </c>
      <c r="I6" s="35">
        <f>FieldWorksheet!I6</f>
        <v>40842</v>
      </c>
      <c r="J6" s="9" t="str">
        <f>CONCATENATE(FieldWorksheet!J6,":",FieldWorksheet!K6,FieldWorksheet!L6)</f>
        <v>8:50AM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1">
        <f>FieldWorksheet!P6</f>
        <v>12815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10182</v>
      </c>
      <c r="U6" s="9" t="str">
        <f>CONCATENATE("c",FieldWorksheet!G58)</f>
        <v>c317</v>
      </c>
      <c r="V6" s="9" t="str">
        <f>CONCATENATE("c",FieldWorksheet!H58)</f>
        <v>c19109</v>
      </c>
      <c r="W6" s="35">
        <f>FieldWorksheet!I58</f>
        <v>40842</v>
      </c>
      <c r="X6" s="9" t="str">
        <f>CONCATENATE(FieldWorksheet!J58,":",FieldWorksheet!K58,FieldWorksheet!L58)</f>
        <v>11:51AM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8070</v>
      </c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10131</v>
      </c>
      <c r="G7" s="16" t="str">
        <f>CONCATENATE("c",FieldWorksheet!G7)</f>
        <v>c317</v>
      </c>
      <c r="H7" s="16" t="str">
        <f>CONCATENATE("c",FieldWorksheet!H7)</f>
        <v>c19058</v>
      </c>
      <c r="I7" s="36">
        <f>FieldWorksheet!I7</f>
        <v>40842</v>
      </c>
      <c r="J7" s="16" t="str">
        <f>CONCATENATE(FieldWorksheet!J7,":",FieldWorksheet!K7,FieldWorksheet!L7)</f>
        <v>8:52AM</v>
      </c>
      <c r="K7" s="16" t="str">
        <f>FieldWorksheet!M7</f>
        <v>H2SO4</v>
      </c>
      <c r="L7" s="16" t="str">
        <f>FieldWorksheet!N7</f>
        <v>YES</v>
      </c>
      <c r="M7" s="16" t="str">
        <f>FieldWorksheet!O7</f>
        <v>NOx-N</v>
      </c>
      <c r="N7" s="16">
        <f>FieldWorksheet!P7</f>
        <v>16755</v>
      </c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10183</v>
      </c>
      <c r="U7" s="16" t="str">
        <f>CONCATENATE("c",FieldWorksheet!G59)</f>
        <v>c317</v>
      </c>
      <c r="V7" s="16" t="str">
        <f>CONCATENATE("c",FieldWorksheet!H59)</f>
        <v>c19110</v>
      </c>
      <c r="W7" s="36">
        <f>FieldWorksheet!I59</f>
        <v>40842</v>
      </c>
      <c r="X7" s="16" t="str">
        <f>CONCATENATE(FieldWorksheet!J59,":",FieldWorksheet!K59,FieldWorksheet!L59)</f>
        <v>11:53AM</v>
      </c>
      <c r="Y7" s="16" t="str">
        <f>FieldWorksheet!M59</f>
        <v>H2SO4</v>
      </c>
      <c r="Z7" s="16" t="str">
        <f>FieldWorksheet!N59</f>
        <v>YES</v>
      </c>
      <c r="AA7" s="16" t="str">
        <f>FieldWorksheet!O59</f>
        <v>NOx-N</v>
      </c>
      <c r="AB7" s="16">
        <f>FieldWorksheet!P59</f>
        <v>4990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10132</v>
      </c>
      <c r="G8" s="9" t="str">
        <f>CONCATENATE("c",FieldWorksheet!G8)</f>
        <v>c317</v>
      </c>
      <c r="H8" s="9" t="str">
        <f>CONCATENATE("c",FieldWorksheet!H8)</f>
        <v>c19059</v>
      </c>
      <c r="I8" s="35">
        <f>FieldWorksheet!I8</f>
        <v>40842</v>
      </c>
      <c r="J8" s="9" t="str">
        <f>CONCATENATE(FieldWorksheet!J8,":",FieldWorksheet!K8,FieldWorksheet!L8)</f>
        <v>8:56AM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1">
        <f>FieldWorksheet!P8</f>
        <v>14880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10184</v>
      </c>
      <c r="U8" s="9" t="str">
        <f>CONCATENATE("c",FieldWorksheet!G60)</f>
        <v>c317</v>
      </c>
      <c r="V8" s="9" t="str">
        <f>CONCATENATE("c",FieldWorksheet!H60)</f>
        <v>c19111</v>
      </c>
      <c r="W8" s="35">
        <f>FieldWorksheet!I60</f>
        <v>40842</v>
      </c>
      <c r="X8" s="9" t="str">
        <f>CONCATENATE(FieldWorksheet!J60,":",FieldWorksheet!K60,FieldWorksheet!L60)</f>
        <v>11:54AM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5810</v>
      </c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10133</v>
      </c>
      <c r="G9" s="16" t="str">
        <f>CONCATENATE("c",FieldWorksheet!G9)</f>
        <v>c317</v>
      </c>
      <c r="H9" s="16" t="str">
        <f>CONCATENATE("c",FieldWorksheet!H9)</f>
        <v>c19060</v>
      </c>
      <c r="I9" s="36">
        <f>FieldWorksheet!I9</f>
        <v>40842</v>
      </c>
      <c r="J9" s="16" t="str">
        <f>CONCATENATE(FieldWorksheet!J9,":",FieldWorksheet!K9,FieldWorksheet!L9)</f>
        <v>8:57AM</v>
      </c>
      <c r="K9" s="16" t="str">
        <f>FieldWorksheet!M9</f>
        <v>H2SO4</v>
      </c>
      <c r="L9" s="16" t="str">
        <f>FieldWorksheet!N9</f>
        <v>YES</v>
      </c>
      <c r="M9" s="16" t="str">
        <f>FieldWorksheet!O9</f>
        <v>NOx-N</v>
      </c>
      <c r="N9" s="16">
        <f>FieldWorksheet!P9</f>
        <v>9675</v>
      </c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10185</v>
      </c>
      <c r="U9" s="16" t="str">
        <f>CONCATENATE("c",FieldWorksheet!G61)</f>
        <v>c317</v>
      </c>
      <c r="V9" s="16" t="str">
        <f>CONCATENATE("c",FieldWorksheet!H61)</f>
        <v>c19112</v>
      </c>
      <c r="W9" s="36">
        <f>FieldWorksheet!I61</f>
        <v>40842</v>
      </c>
      <c r="X9" s="16" t="str">
        <f>CONCATENATE(FieldWorksheet!J61,":",FieldWorksheet!K61,FieldWorksheet!L61)</f>
        <v>11:56AM</v>
      </c>
      <c r="Y9" s="16" t="str">
        <f>FieldWorksheet!M61</f>
        <v>H2SO4</v>
      </c>
      <c r="Z9" s="16" t="str">
        <f>FieldWorksheet!N61</f>
        <v>YES</v>
      </c>
      <c r="AA9" s="16" t="str">
        <f>FieldWorksheet!O61</f>
        <v>NOx-N</v>
      </c>
      <c r="AB9" s="16">
        <f>FieldWorksheet!P61</f>
        <v>10115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10134</v>
      </c>
      <c r="G10" s="9" t="str">
        <f>CONCATENATE("c",FieldWorksheet!G10)</f>
        <v>c317</v>
      </c>
      <c r="H10" s="9" t="str">
        <f>CONCATENATE("c",FieldWorksheet!H10)</f>
        <v>c19061</v>
      </c>
      <c r="I10" s="35">
        <f>FieldWorksheet!I10</f>
        <v>40842</v>
      </c>
      <c r="J10" s="9" t="str">
        <f>CONCATENATE(FieldWorksheet!J10,":",FieldWorksheet!K10,FieldWorksheet!L10)</f>
        <v>8:58AM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1">
        <f>FieldWorksheet!P10</f>
        <v>7700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10186</v>
      </c>
      <c r="U10" s="9" t="str">
        <f>CONCATENATE("c",FieldWorksheet!G62)</f>
        <v>c317</v>
      </c>
      <c r="V10" s="9" t="str">
        <f>CONCATENATE("c",FieldWorksheet!H62)</f>
        <v>c19113</v>
      </c>
      <c r="W10" s="35">
        <f>FieldWorksheet!I62</f>
        <v>40842</v>
      </c>
      <c r="X10" s="9" t="str">
        <f>CONCATENATE(FieldWorksheet!J62,":",FieldWorksheet!K62,FieldWorksheet!L62)</f>
        <v>11:57AM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2765</v>
      </c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10135</v>
      </c>
      <c r="G11" s="16" t="str">
        <f>CONCATENATE("c",FieldWorksheet!G11)</f>
        <v>c317</v>
      </c>
      <c r="H11" s="16" t="str">
        <f>CONCATENATE("c",FieldWorksheet!H11)</f>
        <v>c19062</v>
      </c>
      <c r="I11" s="36">
        <f>FieldWorksheet!I11</f>
        <v>40842</v>
      </c>
      <c r="J11" s="16" t="str">
        <f>CONCATENATE(FieldWorksheet!J11,":",FieldWorksheet!K11,FieldWorksheet!L11)</f>
        <v>8:59AM</v>
      </c>
      <c r="K11" s="16" t="str">
        <f>FieldWorksheet!M11</f>
        <v>H2SO4</v>
      </c>
      <c r="L11" s="16" t="str">
        <f>FieldWorksheet!N11</f>
        <v>YES</v>
      </c>
      <c r="M11" s="16" t="str">
        <f>FieldWorksheet!O11</f>
        <v>NOx-N</v>
      </c>
      <c r="N11" s="16">
        <f>FieldWorksheet!P11</f>
        <v>3650</v>
      </c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10187</v>
      </c>
      <c r="U11" s="16" t="str">
        <f>CONCATENATE("c",FieldWorksheet!G63)</f>
        <v>c317</v>
      </c>
      <c r="V11" s="16" t="str">
        <f>CONCATENATE("c",FieldWorksheet!H63)</f>
        <v>c19114</v>
      </c>
      <c r="W11" s="36">
        <f>FieldWorksheet!I63</f>
        <v>40842</v>
      </c>
      <c r="X11" s="16" t="str">
        <f>CONCATENATE(FieldWorksheet!J63,":",FieldWorksheet!K63,FieldWorksheet!L63)</f>
        <v>11:59AM</v>
      </c>
      <c r="Y11" s="16" t="str">
        <f>FieldWorksheet!M63</f>
        <v>H2SO4</v>
      </c>
      <c r="Z11" s="16" t="str">
        <f>FieldWorksheet!N63</f>
        <v>YES</v>
      </c>
      <c r="AA11" s="16" t="str">
        <f>FieldWorksheet!O63</f>
        <v>NOx-N</v>
      </c>
      <c r="AB11" s="16">
        <f>FieldWorksheet!P63</f>
        <v>3260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10136</v>
      </c>
      <c r="G12" s="9" t="str">
        <f>CONCATENATE("c",FieldWorksheet!G12)</f>
        <v>c317</v>
      </c>
      <c r="H12" s="9" t="str">
        <f>CONCATENATE("c",FieldWorksheet!H12)</f>
        <v>c19063</v>
      </c>
      <c r="I12" s="35">
        <f>FieldWorksheet!I12</f>
        <v>40842</v>
      </c>
      <c r="J12" s="9" t="str">
        <f>CONCATENATE(FieldWorksheet!J12,":",FieldWorksheet!K12,FieldWorksheet!L12)</f>
        <v>9:02AM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1">
        <f>FieldWorksheet!P12</f>
        <v>14475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10188</v>
      </c>
      <c r="U12" s="9" t="str">
        <f>CONCATENATE("c",FieldWorksheet!G64)</f>
        <v>c317</v>
      </c>
      <c r="V12" s="9" t="str">
        <f>CONCATENATE("c",FieldWorksheet!H64)</f>
        <v>c19115</v>
      </c>
      <c r="W12" s="35">
        <f>FieldWorksheet!I64</f>
        <v>40842</v>
      </c>
      <c r="X12" s="9" t="str">
        <f>CONCATENATE(FieldWorksheet!J64,":",FieldWorksheet!K64,FieldWorksheet!L64)</f>
        <v>12:01PM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7765</v>
      </c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10137</v>
      </c>
      <c r="G13" s="16" t="str">
        <f>CONCATENATE("c",FieldWorksheet!G13)</f>
        <v>c317</v>
      </c>
      <c r="H13" s="16" t="str">
        <f>CONCATENATE("c",FieldWorksheet!H13)</f>
        <v>c19064</v>
      </c>
      <c r="I13" s="36">
        <f>FieldWorksheet!I13</f>
        <v>40842</v>
      </c>
      <c r="J13" s="16" t="str">
        <f>CONCATENATE(FieldWorksheet!J13,":",FieldWorksheet!K13,FieldWorksheet!L13)</f>
        <v>9:04AM</v>
      </c>
      <c r="K13" s="16" t="str">
        <f>FieldWorksheet!M13</f>
        <v>H2SO4</v>
      </c>
      <c r="L13" s="16" t="str">
        <f>FieldWorksheet!N13</f>
        <v>YES</v>
      </c>
      <c r="M13" s="16" t="str">
        <f>FieldWorksheet!O13</f>
        <v>NOx-N</v>
      </c>
      <c r="N13" s="16">
        <f>FieldWorksheet!P13</f>
        <v>10980</v>
      </c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10189</v>
      </c>
      <c r="U13" s="16" t="str">
        <f>CONCATENATE("c",FieldWorksheet!G65)</f>
        <v>c317</v>
      </c>
      <c r="V13" s="16" t="str">
        <f>CONCATENATE("c",FieldWorksheet!H65)</f>
        <v>c19116</v>
      </c>
      <c r="W13" s="36">
        <f>FieldWorksheet!I65</f>
        <v>40842</v>
      </c>
      <c r="X13" s="16" t="str">
        <f>CONCATENATE(FieldWorksheet!J65,":",FieldWorksheet!K65,FieldWorksheet!L65)</f>
        <v>12:03PM</v>
      </c>
      <c r="Y13" s="16" t="str">
        <f>FieldWorksheet!M65</f>
        <v>H2SO4</v>
      </c>
      <c r="Z13" s="16" t="str">
        <f>FieldWorksheet!N65</f>
        <v>YES</v>
      </c>
      <c r="AA13" s="16" t="str">
        <f>FieldWorksheet!O65</f>
        <v>NOx-N</v>
      </c>
      <c r="AB13" s="16">
        <f>FieldWorksheet!P65</f>
        <v>14875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10138</v>
      </c>
      <c r="G14" s="9" t="str">
        <f>CONCATENATE("c",FieldWorksheet!G14)</f>
        <v>c317</v>
      </c>
      <c r="H14" s="9" t="str">
        <f>CONCATENATE("c",FieldWorksheet!H14)</f>
        <v>c19065</v>
      </c>
      <c r="I14" s="35">
        <f>FieldWorksheet!I14</f>
        <v>40842</v>
      </c>
      <c r="J14" s="9" t="str">
        <f>CONCATENATE(FieldWorksheet!J14,":",FieldWorksheet!K14,FieldWorksheet!L14)</f>
        <v>9:05AM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1">
        <f>FieldWorksheet!P14</f>
        <v>11755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10190</v>
      </c>
      <c r="U14" s="9" t="str">
        <f>CONCATENATE("c",FieldWorksheet!G66)</f>
        <v>c317</v>
      </c>
      <c r="V14" s="9" t="str">
        <f>CONCATENATE("c",FieldWorksheet!H66)</f>
        <v>c19117</v>
      </c>
      <c r="W14" s="35">
        <f>FieldWorksheet!I66</f>
        <v>40842</v>
      </c>
      <c r="X14" s="9" t="str">
        <f>CONCATENATE(FieldWorksheet!J66,":",FieldWorksheet!K66,FieldWorksheet!L66)</f>
        <v>11:05AM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10139</v>
      </c>
      <c r="G15" s="16" t="str">
        <f>CONCATENATE("c",FieldWorksheet!G15)</f>
        <v>c317</v>
      </c>
      <c r="H15" s="16" t="str">
        <f>CONCATENATE("c",FieldWorksheet!H15)</f>
        <v>c19066</v>
      </c>
      <c r="I15" s="36">
        <f>FieldWorksheet!I15</f>
        <v>40842</v>
      </c>
      <c r="J15" s="16" t="str">
        <f>CONCATENATE(FieldWorksheet!J15,":",FieldWorksheet!K15,FieldWorksheet!L15)</f>
        <v>9:07AM</v>
      </c>
      <c r="K15" s="16" t="str">
        <f>FieldWorksheet!M15</f>
        <v>H2SO4</v>
      </c>
      <c r="L15" s="16" t="str">
        <f>FieldWorksheet!N15</f>
        <v>YES</v>
      </c>
      <c r="M15" s="16" t="str">
        <f>FieldWorksheet!O15</f>
        <v>NOx-N</v>
      </c>
      <c r="N15" s="16">
        <f>FieldWorksheet!P15</f>
        <v>14785</v>
      </c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10191</v>
      </c>
      <c r="U15" s="16" t="str">
        <f>CONCATENATE("c",FieldWorksheet!G67)</f>
        <v>c317</v>
      </c>
      <c r="V15" s="16" t="str">
        <f>CONCATENATE("c",FieldWorksheet!H67)</f>
        <v>c19118</v>
      </c>
      <c r="W15" s="36">
        <f>FieldWorksheet!I67</f>
        <v>40842</v>
      </c>
      <c r="X15" s="16" t="str">
        <f>CONCATENATE(FieldWorksheet!J67,":",FieldWorksheet!K67,FieldWorksheet!L67)</f>
        <v>11:06AM</v>
      </c>
      <c r="Y15" s="16" t="str">
        <f>FieldWorksheet!M67</f>
        <v>H2SO4</v>
      </c>
      <c r="Z15" s="16" t="str">
        <f>FieldWorksheet!N67</f>
        <v>YES</v>
      </c>
      <c r="AA15" s="16" t="str">
        <f>FieldWorksheet!O67</f>
        <v>NOx-N</v>
      </c>
      <c r="AB15" s="16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10140</v>
      </c>
      <c r="G16" s="9" t="str">
        <f>CONCATENATE("c",FieldWorksheet!G16)</f>
        <v>c317</v>
      </c>
      <c r="H16" s="9" t="str">
        <f>CONCATENATE("c",FieldWorksheet!H16)</f>
        <v>c19067</v>
      </c>
      <c r="I16" s="35">
        <f>FieldWorksheet!I16</f>
        <v>40842</v>
      </c>
      <c r="J16" s="9" t="str">
        <f>CONCATENATE(FieldWorksheet!J16,":",FieldWorksheet!K16,FieldWorksheet!L16)</f>
        <v>9:09AM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1">
        <f>FieldWorksheet!P16</f>
        <v>8765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10192</v>
      </c>
      <c r="U16" s="9" t="str">
        <f>CONCATENATE("c",FieldWorksheet!G68)</f>
        <v>c317</v>
      </c>
      <c r="V16" s="9" t="str">
        <f>CONCATENATE("c",FieldWorksheet!H68)</f>
        <v>c19119</v>
      </c>
      <c r="W16" s="35">
        <f>FieldWorksheet!I68</f>
        <v>40842</v>
      </c>
      <c r="X16" s="9" t="str">
        <f>CONCATENATE(FieldWorksheet!J68,":",FieldWorksheet!K68,FieldWorksheet!L68)</f>
        <v>11:07AM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10141</v>
      </c>
      <c r="G17" s="16" t="str">
        <f>CONCATENATE("c",FieldWorksheet!G17)</f>
        <v>c317</v>
      </c>
      <c r="H17" s="16" t="str">
        <f>CONCATENATE("c",FieldWorksheet!H17)</f>
        <v>c19068</v>
      </c>
      <c r="I17" s="36">
        <f>FieldWorksheet!I17</f>
        <v>40842</v>
      </c>
      <c r="J17" s="16" t="str">
        <f>CONCATENATE(FieldWorksheet!J17,":",FieldWorksheet!K17,FieldWorksheet!L17)</f>
        <v>9:10AM</v>
      </c>
      <c r="K17" s="16" t="str">
        <f>FieldWorksheet!M17</f>
        <v>H2SO4</v>
      </c>
      <c r="L17" s="16" t="str">
        <f>FieldWorksheet!N17</f>
        <v>YES</v>
      </c>
      <c r="M17" s="16" t="str">
        <f>FieldWorksheet!O17</f>
        <v>NOx-N</v>
      </c>
      <c r="N17" s="16">
        <f>FieldWorksheet!P17</f>
        <v>20195</v>
      </c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10193</v>
      </c>
      <c r="U17" s="16" t="str">
        <f>CONCATENATE("c",FieldWorksheet!G69)</f>
        <v>c317</v>
      </c>
      <c r="V17" s="16" t="str">
        <f>CONCATENATE("c",FieldWorksheet!H69)</f>
        <v>c19120</v>
      </c>
      <c r="W17" s="36">
        <f>FieldWorksheet!I69</f>
        <v>40842</v>
      </c>
      <c r="X17" s="16" t="str">
        <f>CONCATENATE(FieldWorksheet!J69,":",FieldWorksheet!K69,FieldWorksheet!L69)</f>
        <v>11:09AM</v>
      </c>
      <c r="Y17" s="16" t="str">
        <f>FieldWorksheet!M69</f>
        <v>H2SO4</v>
      </c>
      <c r="Z17" s="16" t="str">
        <f>FieldWorksheet!N69</f>
        <v>YES</v>
      </c>
      <c r="AA17" s="16" t="str">
        <f>FieldWorksheet!O69</f>
        <v>NOx-N</v>
      </c>
      <c r="AB17" s="16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10142</v>
      </c>
      <c r="G18" s="9" t="str">
        <f>CONCATENATE("c",FieldWorksheet!G18)</f>
        <v>c317</v>
      </c>
      <c r="H18" s="9" t="str">
        <f>CONCATENATE("c",FieldWorksheet!H18)</f>
        <v>c19069</v>
      </c>
      <c r="I18" s="35">
        <f>FieldWorksheet!I18</f>
        <v>40842</v>
      </c>
      <c r="J18" s="9" t="str">
        <f>CONCATENATE(FieldWorksheet!J18,":",FieldWorksheet!K18,FieldWorksheet!L18)</f>
        <v>9:30AM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1">
        <f>FieldWorksheet!P18</f>
        <v>11615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10194</v>
      </c>
      <c r="U18" s="9" t="str">
        <f>CONCATENATE("c",FieldWorksheet!G70)</f>
        <v>c317</v>
      </c>
      <c r="V18" s="9" t="str">
        <f>CONCATENATE("c",FieldWorksheet!H70)</f>
        <v>c19121</v>
      </c>
      <c r="W18" s="35">
        <f>FieldWorksheet!I70</f>
        <v>40842</v>
      </c>
      <c r="X18" s="9" t="str">
        <f>CONCATENATE(FieldWorksheet!J70,":",FieldWorksheet!K70,FieldWorksheet!L70)</f>
        <v>11:10AM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10143</v>
      </c>
      <c r="G19" s="16" t="str">
        <f>CONCATENATE("c",FieldWorksheet!G19)</f>
        <v>c317</v>
      </c>
      <c r="H19" s="16" t="str">
        <f>CONCATENATE("c",FieldWorksheet!H19)</f>
        <v>c19070</v>
      </c>
      <c r="I19" s="36">
        <f>FieldWorksheet!I19</f>
        <v>40842</v>
      </c>
      <c r="J19" s="16" t="str">
        <f>CONCATENATE(FieldWorksheet!J19,":",FieldWorksheet!K19,FieldWorksheet!L19)</f>
        <v>9:31AM</v>
      </c>
      <c r="K19" s="16" t="str">
        <f>FieldWorksheet!M19</f>
        <v>H2SO4</v>
      </c>
      <c r="L19" s="16" t="str">
        <f>FieldWorksheet!N19</f>
        <v>YES</v>
      </c>
      <c r="M19" s="16" t="str">
        <f>FieldWorksheet!O19</f>
        <v>NOx-N</v>
      </c>
      <c r="N19" s="16">
        <f>FieldWorksheet!P19</f>
        <v>2610</v>
      </c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10195</v>
      </c>
      <c r="U19" s="16" t="str">
        <f>CONCATENATE("c",FieldWorksheet!G71)</f>
        <v>c317</v>
      </c>
      <c r="V19" s="16" t="str">
        <f>CONCATENATE("c",FieldWorksheet!H71)</f>
        <v>c19122</v>
      </c>
      <c r="W19" s="36">
        <f>FieldWorksheet!I71</f>
        <v>40842</v>
      </c>
      <c r="X19" s="16" t="str">
        <f>CONCATENATE(FieldWorksheet!J71,":",FieldWorksheet!K71,FieldWorksheet!L71)</f>
        <v>8:20AM</v>
      </c>
      <c r="Y19" s="16" t="str">
        <f>FieldWorksheet!M71</f>
        <v>H2SO4</v>
      </c>
      <c r="Z19" s="16" t="str">
        <f>FieldWorksheet!N71</f>
        <v>YES</v>
      </c>
      <c r="AA19" s="16" t="str">
        <f>FieldWorksheet!O71</f>
        <v>NOx-N</v>
      </c>
      <c r="AB19" s="16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10144</v>
      </c>
      <c r="G20" s="9" t="str">
        <f>CONCATENATE("c",FieldWorksheet!G20)</f>
        <v>c317</v>
      </c>
      <c r="H20" s="9" t="str">
        <f>CONCATENATE("c",FieldWorksheet!H20)</f>
        <v>c19071</v>
      </c>
      <c r="I20" s="35">
        <f>FieldWorksheet!I20</f>
        <v>40842</v>
      </c>
      <c r="J20" s="9" t="str">
        <f>CONCATENATE(FieldWorksheet!J20,":",FieldWorksheet!K20,FieldWorksheet!L20)</f>
        <v>9:32AM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1">
        <f>FieldWorksheet!P20</f>
        <v>4615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10196</v>
      </c>
      <c r="U20" s="9" t="str">
        <f>CONCATENATE("c",FieldWorksheet!G72)</f>
        <v>c317</v>
      </c>
      <c r="V20" s="9" t="str">
        <f>CONCATENATE("c",FieldWorksheet!H72)</f>
        <v>c19123</v>
      </c>
      <c r="W20" s="35">
        <f>FieldWorksheet!I72</f>
        <v>40842</v>
      </c>
      <c r="X20" s="9" t="str">
        <f>CONCATENATE(FieldWorksheet!J72,":",FieldWorksheet!K72,FieldWorksheet!L72)</f>
        <v>8:21AM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10145</v>
      </c>
      <c r="G21" s="16" t="str">
        <f>CONCATENATE("c",FieldWorksheet!G21)</f>
        <v>c317</v>
      </c>
      <c r="H21" s="16" t="str">
        <f>CONCATENATE("c",FieldWorksheet!H21)</f>
        <v>c19072</v>
      </c>
      <c r="I21" s="36">
        <f>FieldWorksheet!I21</f>
        <v>40842</v>
      </c>
      <c r="J21" s="16" t="str">
        <f>CONCATENATE(FieldWorksheet!J21,":",FieldWorksheet!K21,FieldWorksheet!L21)</f>
        <v>9:34AM</v>
      </c>
      <c r="K21" s="16" t="str">
        <f>FieldWorksheet!M21</f>
        <v>H2SO4</v>
      </c>
      <c r="L21" s="16" t="str">
        <f>FieldWorksheet!N21</f>
        <v>YES</v>
      </c>
      <c r="M21" s="16" t="str">
        <f>FieldWorksheet!O21</f>
        <v>NOx-N</v>
      </c>
      <c r="N21" s="16">
        <f>FieldWorksheet!P21</f>
        <v>4805</v>
      </c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10197</v>
      </c>
      <c r="U21" s="16" t="str">
        <f>CONCATENATE("c",FieldWorksheet!G73)</f>
        <v>c317</v>
      </c>
      <c r="V21" s="16" t="str">
        <f>CONCATENATE("c",FieldWorksheet!H73)</f>
        <v>c19124</v>
      </c>
      <c r="W21" s="36">
        <f>FieldWorksheet!I73</f>
        <v>40842</v>
      </c>
      <c r="X21" s="16" t="str">
        <f>CONCATENATE(FieldWorksheet!J73,":",FieldWorksheet!K73,FieldWorksheet!L73)</f>
        <v>8:22AM</v>
      </c>
      <c r="Y21" s="16" t="str">
        <f>FieldWorksheet!M73</f>
        <v>H2SO4</v>
      </c>
      <c r="Z21" s="16" t="str">
        <f>FieldWorksheet!N73</f>
        <v>YES</v>
      </c>
      <c r="AA21" s="16" t="str">
        <f>FieldWorksheet!O73</f>
        <v>NOx-N</v>
      </c>
      <c r="AB21" s="16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10146</v>
      </c>
      <c r="G22" s="9" t="str">
        <f>CONCATENATE("c",FieldWorksheet!G22)</f>
        <v>c317</v>
      </c>
      <c r="H22" s="9" t="str">
        <f>CONCATENATE("c",FieldWorksheet!H22)</f>
        <v>c19073</v>
      </c>
      <c r="I22" s="35">
        <f>FieldWorksheet!I22</f>
        <v>40842</v>
      </c>
      <c r="J22" s="9" t="str">
        <f>CONCATENATE(FieldWorksheet!J22,":",FieldWorksheet!K22,FieldWorksheet!L22)</f>
        <v>9:36AM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1">
        <f>FieldWorksheet!P22</f>
        <v>6715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10198</v>
      </c>
      <c r="U22" s="9" t="str">
        <f>CONCATENATE("c",FieldWorksheet!G74)</f>
        <v>c317</v>
      </c>
      <c r="V22" s="9" t="str">
        <f>CONCATENATE("c",FieldWorksheet!H74)</f>
        <v>c19125</v>
      </c>
      <c r="W22" s="35">
        <f>FieldWorksheet!I74</f>
        <v>40842</v>
      </c>
      <c r="X22" s="9" t="str">
        <f>CONCATENATE(FieldWorksheet!J74,":",FieldWorksheet!K74,FieldWorksheet!L74)</f>
        <v>8:23AM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10147</v>
      </c>
      <c r="G23" s="16" t="str">
        <f>CONCATENATE("c",FieldWorksheet!G23)</f>
        <v>c317</v>
      </c>
      <c r="H23" s="16" t="str">
        <f>CONCATENATE("c",FieldWorksheet!H23)</f>
        <v>c19074</v>
      </c>
      <c r="I23" s="36">
        <f>FieldWorksheet!I23</f>
        <v>40842</v>
      </c>
      <c r="J23" s="16" t="str">
        <f>CONCATENATE(FieldWorksheet!J23,":",FieldWorksheet!K23,FieldWorksheet!L23)</f>
        <v>9:37AM</v>
      </c>
      <c r="K23" s="16" t="str">
        <f>FieldWorksheet!M23</f>
        <v>H2SO4</v>
      </c>
      <c r="L23" s="16" t="str">
        <f>FieldWorksheet!N23</f>
        <v>YES</v>
      </c>
      <c r="M23" s="16" t="str">
        <f>FieldWorksheet!O23</f>
        <v>NOx-N</v>
      </c>
      <c r="N23" s="16">
        <f>FieldWorksheet!P23</f>
        <v>4310</v>
      </c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10199</v>
      </c>
      <c r="U23" s="16" t="str">
        <f>CONCATENATE("c",FieldWorksheet!G75)</f>
        <v>c317</v>
      </c>
      <c r="V23" s="16" t="str">
        <f>CONCATENATE("c",FieldWorksheet!H75)</f>
        <v>c19126</v>
      </c>
      <c r="W23" s="36">
        <f>FieldWorksheet!I75</f>
        <v>40842</v>
      </c>
      <c r="X23" s="16" t="str">
        <f>CONCATENATE(FieldWorksheet!J75,":",FieldWorksheet!K75,FieldWorksheet!L75)</f>
        <v>8:24AM</v>
      </c>
      <c r="Y23" s="16" t="str">
        <f>FieldWorksheet!M75</f>
        <v>H2SO4</v>
      </c>
      <c r="Z23" s="16" t="str">
        <f>FieldWorksheet!N75</f>
        <v>YES</v>
      </c>
      <c r="AA23" s="16" t="str">
        <f>FieldWorksheet!O75</f>
        <v>NOx-N</v>
      </c>
      <c r="AB23" s="16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10148</v>
      </c>
      <c r="G24" s="9" t="str">
        <f>CONCATENATE("c",FieldWorksheet!G24)</f>
        <v>c317</v>
      </c>
      <c r="H24" s="9" t="str">
        <f>CONCATENATE("c",FieldWorksheet!H24)</f>
        <v>c19075</v>
      </c>
      <c r="I24" s="35">
        <f>FieldWorksheet!I24</f>
        <v>40842</v>
      </c>
      <c r="J24" s="9" t="str">
        <f>CONCATENATE(FieldWorksheet!J24,":",FieldWorksheet!K24,FieldWorksheet!L24)</f>
        <v>9:39AM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1">
        <f>FieldWorksheet!P24</f>
        <v>12650</v>
      </c>
      <c r="O24" s="17">
        <f>FieldWorksheet!A76</f>
        <v>75</v>
      </c>
      <c r="P24" s="17" t="str">
        <f>FieldWorksheet!B76</f>
        <v>Citra, FL</v>
      </c>
      <c r="Q24" s="17">
        <f>FieldWorksheet!C76</f>
        <v>3</v>
      </c>
      <c r="R24" s="17" t="str">
        <f>FieldWorksheet!D76</f>
        <v>*</v>
      </c>
      <c r="S24" s="17" t="str">
        <f>FieldWorksheet!E76</f>
        <v>EB4</v>
      </c>
      <c r="T24" s="17">
        <f>FieldWorksheet!F76</f>
        <v>10200</v>
      </c>
      <c r="U24" s="17" t="str">
        <f>CONCATENATE("c",FieldWorksheet!G76)</f>
        <v>c317</v>
      </c>
      <c r="V24" s="17" t="str">
        <f>CONCATENATE("c",FieldWorksheet!H76)</f>
        <v>c19127</v>
      </c>
      <c r="W24" s="37">
        <f>FieldWorksheet!I76</f>
        <v>40842</v>
      </c>
      <c r="X24" s="17" t="str">
        <f>CONCATENATE(FieldWorksheet!J76,":",FieldWorksheet!K76,FieldWorksheet!L76)</f>
        <v>8:25AM</v>
      </c>
      <c r="Y24" s="17" t="str">
        <f>FieldWorksheet!M76</f>
        <v>H2SO4</v>
      </c>
      <c r="Z24" s="17" t="str">
        <f>FieldWorksheet!N76</f>
        <v>YES</v>
      </c>
      <c r="AA24" s="17" t="str">
        <f>FieldWorksheet!O76</f>
        <v>NOx-N</v>
      </c>
      <c r="AB24" s="17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10149</v>
      </c>
      <c r="G25" s="16" t="str">
        <f>CONCATENATE("c",FieldWorksheet!G25)</f>
        <v>c317</v>
      </c>
      <c r="H25" s="16" t="str">
        <f>CONCATENATE("c",FieldWorksheet!H25)</f>
        <v>c19076</v>
      </c>
      <c r="I25" s="36">
        <f>FieldWorksheet!I25</f>
        <v>40842</v>
      </c>
      <c r="J25" s="16" t="str">
        <f>CONCATENATE(FieldWorksheet!J25,":",FieldWorksheet!K25,FieldWorksheet!L25)</f>
        <v>9:40AM</v>
      </c>
      <c r="K25" s="16" t="str">
        <f>FieldWorksheet!M25</f>
        <v>H2SO4</v>
      </c>
      <c r="L25" s="16" t="str">
        <f>FieldWorksheet!N25</f>
        <v>YES</v>
      </c>
      <c r="M25" s="16" t="str">
        <f>FieldWorksheet!O25</f>
        <v>NOx-N</v>
      </c>
      <c r="N25" s="16">
        <f>FieldWorksheet!P25</f>
        <v>11445</v>
      </c>
      <c r="O25" s="46" t="s">
        <v>32</v>
      </c>
      <c r="P25" s="75"/>
      <c r="Q25" s="75" t="s">
        <v>38</v>
      </c>
      <c r="R25" s="75"/>
      <c r="S25" s="75" t="s">
        <v>30</v>
      </c>
      <c r="T25" s="75"/>
      <c r="U25" s="75" t="s">
        <v>31</v>
      </c>
      <c r="V25" s="75"/>
      <c r="W25" s="48" t="s">
        <v>39</v>
      </c>
      <c r="X25" s="48"/>
      <c r="Y25" s="48"/>
      <c r="Z25" s="48"/>
      <c r="AA25" s="48"/>
      <c r="AB25" s="49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10150</v>
      </c>
      <c r="G26" s="9" t="str">
        <f>CONCATENATE("c",FieldWorksheet!G26)</f>
        <v>c317</v>
      </c>
      <c r="H26" s="9" t="str">
        <f>CONCATENATE("c",FieldWorksheet!H26)</f>
        <v>c19077</v>
      </c>
      <c r="I26" s="35">
        <f>FieldWorksheet!I26</f>
        <v>40842</v>
      </c>
      <c r="J26" s="9" t="str">
        <f>CONCATENATE(FieldWorksheet!J26,":",FieldWorksheet!K26,FieldWorksheet!L26)</f>
        <v>9:41AM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1">
        <f>FieldWorksheet!P26</f>
        <v>2160</v>
      </c>
      <c r="O26" s="19" t="s">
        <v>33</v>
      </c>
      <c r="P26" s="18">
        <f>FieldWorksheet!W2</f>
        <v>33</v>
      </c>
      <c r="Q26" s="78">
        <f>FieldWorksheet!Y2</f>
        <v>1.6</v>
      </c>
      <c r="R26" s="78"/>
      <c r="S26" s="78">
        <f>FieldWorksheet!S8</f>
        <v>0.5</v>
      </c>
      <c r="T26" s="78"/>
      <c r="U26" s="78">
        <f>FieldWorksheet!T8</f>
        <v>1</v>
      </c>
      <c r="V26" s="78"/>
      <c r="W26" s="45" t="s">
        <v>44</v>
      </c>
      <c r="X26" s="45"/>
      <c r="Y26" s="45" t="s">
        <v>42</v>
      </c>
      <c r="Z26" s="45"/>
      <c r="AA26" s="45" t="s">
        <v>43</v>
      </c>
      <c r="AB26" s="53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10151</v>
      </c>
      <c r="G27" s="16" t="str">
        <f>CONCATENATE("c",FieldWorksheet!G27)</f>
        <v>c317</v>
      </c>
      <c r="H27" s="16" t="str">
        <f>CONCATENATE("c",FieldWorksheet!H27)</f>
        <v>c19078</v>
      </c>
      <c r="I27" s="36">
        <f>FieldWorksheet!I27</f>
        <v>40842</v>
      </c>
      <c r="J27" s="16" t="str">
        <f>CONCATENATE(FieldWorksheet!J27,":",FieldWorksheet!K27,FieldWorksheet!L27)</f>
        <v>9:43AM</v>
      </c>
      <c r="K27" s="16" t="str">
        <f>FieldWorksheet!M27</f>
        <v>H2SO4</v>
      </c>
      <c r="L27" s="16" t="str">
        <f>FieldWorksheet!N27</f>
        <v>YES</v>
      </c>
      <c r="M27" s="16" t="str">
        <f>FieldWorksheet!O27</f>
        <v>NOx-N</v>
      </c>
      <c r="N27" s="16">
        <f>FieldWorksheet!P27</f>
        <v>5445</v>
      </c>
      <c r="O27" s="19" t="s">
        <v>34</v>
      </c>
      <c r="P27" s="18">
        <f>FieldWorksheet!W3</f>
        <v>34</v>
      </c>
      <c r="Q27" s="78"/>
      <c r="R27" s="78"/>
      <c r="S27" s="78"/>
      <c r="T27" s="78"/>
      <c r="U27" s="78"/>
      <c r="V27" s="78"/>
      <c r="W27" s="110" t="s">
        <v>41</v>
      </c>
      <c r="X27" s="55">
        <f>FieldWorksheet!R13</f>
        <v>84</v>
      </c>
      <c r="Y27" s="55" t="str">
        <f>FieldWorksheet!T13</f>
        <v>Partly Cloudy</v>
      </c>
      <c r="Z27" s="55"/>
      <c r="AA27" s="55" t="str">
        <f>CONCATENATE(FieldWorksheet!U13,FieldWorksheet!V13)</f>
        <v>N11</v>
      </c>
      <c r="AB27" s="57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10152</v>
      </c>
      <c r="G28" s="9" t="str">
        <f>CONCATENATE("c",FieldWorksheet!G28)</f>
        <v>c317</v>
      </c>
      <c r="H28" s="9" t="str">
        <f>CONCATENATE("c",FieldWorksheet!H28)</f>
        <v>c19079</v>
      </c>
      <c r="I28" s="35">
        <f>FieldWorksheet!I28</f>
        <v>40842</v>
      </c>
      <c r="J28" s="9" t="str">
        <f>CONCATENATE(FieldWorksheet!J28,":",FieldWorksheet!K28,FieldWorksheet!L28)</f>
        <v>9:44AM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1">
        <f>FieldWorksheet!P28</f>
        <v>9815</v>
      </c>
      <c r="O28" s="19" t="s">
        <v>35</v>
      </c>
      <c r="P28" s="18">
        <f>FieldWorksheet!W4</f>
        <v>35</v>
      </c>
      <c r="Q28" s="78"/>
      <c r="R28" s="78"/>
      <c r="S28" s="78"/>
      <c r="T28" s="78"/>
      <c r="U28" s="78"/>
      <c r="V28" s="78"/>
      <c r="W28" s="110"/>
      <c r="X28" s="55"/>
      <c r="Y28" s="55"/>
      <c r="Z28" s="55"/>
      <c r="AA28" s="55"/>
      <c r="AB28" s="57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10153</v>
      </c>
      <c r="G29" s="16" t="str">
        <f>CONCATENATE("c",FieldWorksheet!G29)</f>
        <v>c317</v>
      </c>
      <c r="H29" s="16" t="str">
        <f>CONCATENATE("c",FieldWorksheet!H29)</f>
        <v>c19080</v>
      </c>
      <c r="I29" s="36">
        <f>FieldWorksheet!I29</f>
        <v>40842</v>
      </c>
      <c r="J29" s="16" t="str">
        <f>CONCATENATE(FieldWorksheet!J29,":",FieldWorksheet!K29,FieldWorksheet!L29)</f>
        <v>9:45AM</v>
      </c>
      <c r="K29" s="16" t="str">
        <f>FieldWorksheet!M29</f>
        <v>H2SO4</v>
      </c>
      <c r="L29" s="16" t="str">
        <f>FieldWorksheet!N29</f>
        <v>YES</v>
      </c>
      <c r="M29" s="16" t="str">
        <f>FieldWorksheet!O29</f>
        <v>NOx-N</v>
      </c>
      <c r="N29" s="16">
        <f>FieldWorksheet!P29</f>
        <v>1455</v>
      </c>
      <c r="O29" s="19" t="s">
        <v>36</v>
      </c>
      <c r="P29" s="18">
        <f>FieldWorksheet!W5</f>
        <v>36</v>
      </c>
      <c r="Q29" s="78"/>
      <c r="R29" s="78"/>
      <c r="S29" s="78"/>
      <c r="T29" s="78"/>
      <c r="U29" s="78"/>
      <c r="V29" s="78"/>
      <c r="W29" s="110" t="s">
        <v>40</v>
      </c>
      <c r="X29" s="55">
        <f>FieldWorksheet!S13</f>
        <v>54</v>
      </c>
      <c r="Y29" s="55"/>
      <c r="Z29" s="55"/>
      <c r="AA29" s="55"/>
      <c r="AB29" s="57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10154</v>
      </c>
      <c r="G30" s="9" t="str">
        <f>CONCATENATE("c",FieldWorksheet!G30)</f>
        <v>c317</v>
      </c>
      <c r="H30" s="9" t="str">
        <f>CONCATENATE("c",FieldWorksheet!H30)</f>
        <v>c19081</v>
      </c>
      <c r="I30" s="35">
        <f>FieldWorksheet!I30</f>
        <v>40842</v>
      </c>
      <c r="J30" s="9" t="str">
        <f>CONCATENATE(FieldWorksheet!J30,":",FieldWorksheet!K30,FieldWorksheet!L30)</f>
        <v>9:48AM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1">
        <f>FieldWorksheet!P30</f>
        <v>3705</v>
      </c>
      <c r="O30" s="20" t="s">
        <v>37</v>
      </c>
      <c r="P30" s="23">
        <f>FieldWorksheet!W6</f>
        <v>37</v>
      </c>
      <c r="Q30" s="79"/>
      <c r="R30" s="79"/>
      <c r="S30" s="79"/>
      <c r="T30" s="79"/>
      <c r="U30" s="79"/>
      <c r="V30" s="79"/>
      <c r="W30" s="111"/>
      <c r="X30" s="56"/>
      <c r="Y30" s="56"/>
      <c r="Z30" s="56"/>
      <c r="AA30" s="56"/>
      <c r="AB30" s="58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10155</v>
      </c>
      <c r="G31" s="16" t="str">
        <f>CONCATENATE("c",FieldWorksheet!G31)</f>
        <v>c317</v>
      </c>
      <c r="H31" s="16" t="str">
        <f>CONCATENATE("c",FieldWorksheet!H31)</f>
        <v>c19082</v>
      </c>
      <c r="I31" s="36">
        <f>FieldWorksheet!I31</f>
        <v>40842</v>
      </c>
      <c r="J31" s="16" t="str">
        <f>CONCATENATE(FieldWorksheet!J31,":",FieldWorksheet!K31,FieldWorksheet!L31)</f>
        <v>:</v>
      </c>
      <c r="K31" s="16">
        <f>FieldWorksheet!M31</f>
        <v>0</v>
      </c>
      <c r="L31" s="16">
        <f>FieldWorksheet!N31</f>
        <v>0</v>
      </c>
      <c r="M31" s="16">
        <f>FieldWorksheet!O31</f>
        <v>0</v>
      </c>
      <c r="N31" s="16">
        <f>FieldWorksheet!P31</f>
        <v>0</v>
      </c>
      <c r="O31" s="60" t="s">
        <v>45</v>
      </c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10156</v>
      </c>
      <c r="G32" s="9" t="str">
        <f>CONCATENATE("c",FieldWorksheet!G32)</f>
        <v>c317</v>
      </c>
      <c r="H32" s="9" t="str">
        <f>CONCATENATE("c",FieldWorksheet!H32)</f>
        <v>c19083</v>
      </c>
      <c r="I32" s="35">
        <f>FieldWorksheet!I32</f>
        <v>40842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1">
        <f>FieldWorksheet!P32</f>
        <v>0</v>
      </c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10157</v>
      </c>
      <c r="G33" s="16" t="str">
        <f>CONCATENATE("c",FieldWorksheet!G33)</f>
        <v>c317</v>
      </c>
      <c r="H33" s="16" t="str">
        <f>CONCATENATE("c",FieldWorksheet!H33)</f>
        <v>c19084</v>
      </c>
      <c r="I33" s="36">
        <f>FieldWorksheet!I33</f>
        <v>40842</v>
      </c>
      <c r="J33" s="16" t="str">
        <f>CONCATENATE(FieldWorksheet!J33,":",FieldWorksheet!K33,FieldWorksheet!L33)</f>
        <v>9:49AM</v>
      </c>
      <c r="K33" s="16" t="str">
        <f>FieldWorksheet!M33</f>
        <v>H2SO4</v>
      </c>
      <c r="L33" s="16" t="str">
        <f>FieldWorksheet!N33</f>
        <v>YES</v>
      </c>
      <c r="M33" s="16" t="str">
        <f>FieldWorksheet!O33</f>
        <v>NOx-N</v>
      </c>
      <c r="N33" s="16">
        <f>FieldWorksheet!P33</f>
        <v>8670</v>
      </c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10158</v>
      </c>
      <c r="G34" s="9" t="str">
        <f>CONCATENATE("c",FieldWorksheet!G34)</f>
        <v>c317</v>
      </c>
      <c r="H34" s="9" t="str">
        <f>CONCATENATE("c",FieldWorksheet!H34)</f>
        <v>c19085</v>
      </c>
      <c r="I34" s="35">
        <f>FieldWorksheet!I34</f>
        <v>40842</v>
      </c>
      <c r="J34" s="9" t="str">
        <f>CONCATENATE(FieldWorksheet!J34,":",FieldWorksheet!K34,FieldWorksheet!L34)</f>
        <v>11:05AM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1">
        <f>FieldWorksheet!P34</f>
        <v>1930</v>
      </c>
      <c r="O34" s="76" t="str">
        <f>FieldWorksheet!R18</f>
        <v>None</v>
      </c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10159</v>
      </c>
      <c r="G35" s="16" t="str">
        <f>CONCATENATE("c",FieldWorksheet!G35)</f>
        <v>c317</v>
      </c>
      <c r="H35" s="16" t="str">
        <f>CONCATENATE("c",FieldWorksheet!H35)</f>
        <v>c19086</v>
      </c>
      <c r="I35" s="36">
        <f>FieldWorksheet!I35</f>
        <v>40842</v>
      </c>
      <c r="J35" s="16" t="str">
        <f>CONCATENATE(FieldWorksheet!J35,":",FieldWorksheet!K35,FieldWorksheet!L35)</f>
        <v>11:06AM</v>
      </c>
      <c r="K35" s="16" t="str">
        <f>FieldWorksheet!M35</f>
        <v>H2SO4</v>
      </c>
      <c r="L35" s="16" t="str">
        <f>FieldWorksheet!N35</f>
        <v>YES</v>
      </c>
      <c r="M35" s="16" t="str">
        <f>FieldWorksheet!O35</f>
        <v>NOx-N</v>
      </c>
      <c r="N35" s="16">
        <f>FieldWorksheet!P35</f>
        <v>7680</v>
      </c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10160</v>
      </c>
      <c r="G36" s="9" t="str">
        <f>CONCATENATE("c",FieldWorksheet!G36)</f>
        <v>c317</v>
      </c>
      <c r="H36" s="9" t="str">
        <f>CONCATENATE("c",FieldWorksheet!H36)</f>
        <v>c19087</v>
      </c>
      <c r="I36" s="35">
        <f>FieldWorksheet!I36</f>
        <v>40842</v>
      </c>
      <c r="J36" s="9" t="str">
        <f>CONCATENATE(FieldWorksheet!J36,":",FieldWorksheet!K36,FieldWorksheet!L36)</f>
        <v>11:07AM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1">
        <f>FieldWorksheet!P36</f>
        <v>11855</v>
      </c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10161</v>
      </c>
      <c r="G37" s="16" t="str">
        <f>CONCATENATE("c",FieldWorksheet!G37)</f>
        <v>c317</v>
      </c>
      <c r="H37" s="16" t="str">
        <f>CONCATENATE("c",FieldWorksheet!H37)</f>
        <v>c19088</v>
      </c>
      <c r="I37" s="36">
        <f>FieldWorksheet!I37</f>
        <v>40842</v>
      </c>
      <c r="J37" s="16" t="str">
        <f>CONCATENATE(FieldWorksheet!J37,":",FieldWorksheet!K37,FieldWorksheet!L37)</f>
        <v>11:09AM</v>
      </c>
      <c r="K37" s="16" t="str">
        <f>FieldWorksheet!M37</f>
        <v>H2SO4</v>
      </c>
      <c r="L37" s="16" t="str">
        <f>FieldWorksheet!N37</f>
        <v>YES</v>
      </c>
      <c r="M37" s="16" t="str">
        <f>FieldWorksheet!O37</f>
        <v>NOx-N</v>
      </c>
      <c r="N37" s="16">
        <f>FieldWorksheet!P37</f>
        <v>13610</v>
      </c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10162</v>
      </c>
      <c r="G38" s="9" t="str">
        <f>CONCATENATE("c",FieldWorksheet!G38)</f>
        <v>c317</v>
      </c>
      <c r="H38" s="9" t="str">
        <f>CONCATENATE("c",FieldWorksheet!H38)</f>
        <v>c19089</v>
      </c>
      <c r="I38" s="35">
        <f>FieldWorksheet!I38</f>
        <v>40842</v>
      </c>
      <c r="J38" s="9" t="str">
        <f>CONCATENATE(FieldWorksheet!J38,":",FieldWorksheet!K38,FieldWorksheet!L38)</f>
        <v>11:10AM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1">
        <f>FieldWorksheet!P38</f>
        <v>4085</v>
      </c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10163</v>
      </c>
      <c r="G39" s="16" t="str">
        <f>CONCATENATE("c",FieldWorksheet!G39)</f>
        <v>c317</v>
      </c>
      <c r="H39" s="16" t="str">
        <f>CONCATENATE("c",FieldWorksheet!H39)</f>
        <v>c19090</v>
      </c>
      <c r="I39" s="36">
        <f>FieldWorksheet!I39</f>
        <v>40842</v>
      </c>
      <c r="J39" s="16" t="str">
        <f>CONCATENATE(FieldWorksheet!J39,":",FieldWorksheet!K39,FieldWorksheet!L39)</f>
        <v>11:12AM</v>
      </c>
      <c r="K39" s="16" t="str">
        <f>FieldWorksheet!M39</f>
        <v>H2SO4</v>
      </c>
      <c r="L39" s="16" t="str">
        <f>FieldWorksheet!N39</f>
        <v>YES</v>
      </c>
      <c r="M39" s="16" t="str">
        <f>FieldWorksheet!O39</f>
        <v>NOx-N</v>
      </c>
      <c r="N39" s="16">
        <f>FieldWorksheet!P39</f>
        <v>3880</v>
      </c>
      <c r="O39" s="76"/>
      <c r="P39" s="76"/>
      <c r="Q39" s="76"/>
      <c r="R39" s="76"/>
      <c r="S39" s="76"/>
      <c r="T39" s="76"/>
      <c r="U39" s="76"/>
      <c r="V39" s="76"/>
      <c r="W39" s="77"/>
      <c r="X39" s="77"/>
      <c r="Y39" s="77"/>
      <c r="Z39" s="77"/>
      <c r="AA39" s="77"/>
      <c r="AB39" s="77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10164</v>
      </c>
      <c r="G40" s="9" t="str">
        <f>CONCATENATE("c",FieldWorksheet!G40)</f>
        <v>c317</v>
      </c>
      <c r="H40" s="9" t="str">
        <f>CONCATENATE("c",FieldWorksheet!H40)</f>
        <v>c19091</v>
      </c>
      <c r="I40" s="35">
        <f>FieldWorksheet!I40</f>
        <v>40842</v>
      </c>
      <c r="J40" s="9" t="str">
        <f>CONCATENATE(FieldWorksheet!J40,":",FieldWorksheet!K40,FieldWorksheet!L40)</f>
        <v>11:14AM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1">
        <f>FieldWorksheet!P40</f>
        <v>2915</v>
      </c>
      <c r="O40" s="64" t="s">
        <v>60</v>
      </c>
      <c r="P40" s="64"/>
      <c r="Q40" s="64"/>
      <c r="R40" s="64"/>
      <c r="S40" s="64"/>
      <c r="T40" s="64"/>
      <c r="U40" s="64"/>
      <c r="V40" s="65"/>
      <c r="W40" s="66" t="s">
        <v>46</v>
      </c>
      <c r="X40" s="67"/>
      <c r="Y40" s="67"/>
      <c r="Z40" s="67"/>
      <c r="AA40" s="67"/>
      <c r="AB40" s="68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10165</v>
      </c>
      <c r="G41" s="16" t="str">
        <f>CONCATENATE("c",FieldWorksheet!G41)</f>
        <v>c317</v>
      </c>
      <c r="H41" s="16" t="str">
        <f>CONCATENATE("c",FieldWorksheet!H41)</f>
        <v>c19092</v>
      </c>
      <c r="I41" s="36">
        <f>FieldWorksheet!I41</f>
        <v>40842</v>
      </c>
      <c r="J41" s="16" t="str">
        <f>CONCATENATE(FieldWorksheet!J41,":",FieldWorksheet!K41,FieldWorksheet!L41)</f>
        <v>11:15AM</v>
      </c>
      <c r="K41" s="16" t="str">
        <f>FieldWorksheet!M41</f>
        <v>H2SO4</v>
      </c>
      <c r="L41" s="16" t="str">
        <f>FieldWorksheet!N41</f>
        <v>YES</v>
      </c>
      <c r="M41" s="16" t="str">
        <f>FieldWorksheet!O41</f>
        <v>NOx-N</v>
      </c>
      <c r="N41" s="16">
        <f>FieldWorksheet!P41</f>
        <v>3475</v>
      </c>
      <c r="O41" s="64"/>
      <c r="P41" s="64"/>
      <c r="Q41" s="64"/>
      <c r="R41" s="64"/>
      <c r="S41" s="64"/>
      <c r="T41" s="64"/>
      <c r="U41" s="64"/>
      <c r="V41" s="65"/>
      <c r="W41" s="69" t="s">
        <v>47</v>
      </c>
      <c r="X41" s="70"/>
      <c r="Y41" s="70"/>
      <c r="Z41" s="70"/>
      <c r="AA41" s="70"/>
      <c r="AB41" s="71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10166</v>
      </c>
      <c r="G42" s="9" t="str">
        <f>CONCATENATE("c",FieldWorksheet!G42)</f>
        <v>c317</v>
      </c>
      <c r="H42" s="9" t="str">
        <f>CONCATENATE("c",FieldWorksheet!H42)</f>
        <v>c19093</v>
      </c>
      <c r="I42" s="35">
        <f>FieldWorksheet!I42</f>
        <v>40842</v>
      </c>
      <c r="J42" s="9" t="str">
        <f>CONCATENATE(FieldWorksheet!J42,":",FieldWorksheet!K42,FieldWorksheet!L42)</f>
        <v>11:17AM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1">
        <f>FieldWorksheet!P42</f>
        <v>4810</v>
      </c>
      <c r="O42" s="64"/>
      <c r="P42" s="64"/>
      <c r="Q42" s="64"/>
      <c r="R42" s="64"/>
      <c r="S42" s="64"/>
      <c r="T42" s="64"/>
      <c r="U42" s="64"/>
      <c r="V42" s="65"/>
      <c r="W42" s="69" t="s">
        <v>48</v>
      </c>
      <c r="X42" s="70"/>
      <c r="Y42" s="70"/>
      <c r="Z42" s="70"/>
      <c r="AA42" s="70"/>
      <c r="AB42" s="71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10167</v>
      </c>
      <c r="G43" s="16" t="str">
        <f>CONCATENATE("c",FieldWorksheet!G43)</f>
        <v>c317</v>
      </c>
      <c r="H43" s="16" t="str">
        <f>CONCATENATE("c",FieldWorksheet!H43)</f>
        <v>c19094</v>
      </c>
      <c r="I43" s="36">
        <f>FieldWorksheet!I43</f>
        <v>40842</v>
      </c>
      <c r="J43" s="16" t="str">
        <f>CONCATENATE(FieldWorksheet!J43,":",FieldWorksheet!K43,FieldWorksheet!L43)</f>
        <v>11:18AM</v>
      </c>
      <c r="K43" s="16" t="str">
        <f>FieldWorksheet!M43</f>
        <v>H2SO4</v>
      </c>
      <c r="L43" s="16" t="str">
        <f>FieldWorksheet!N43</f>
        <v>YES</v>
      </c>
      <c r="M43" s="16" t="str">
        <f>FieldWorksheet!O43</f>
        <v>NOx-N</v>
      </c>
      <c r="N43" s="16">
        <f>FieldWorksheet!P43</f>
        <v>8640</v>
      </c>
      <c r="O43" s="64"/>
      <c r="P43" s="64"/>
      <c r="Q43" s="64"/>
      <c r="R43" s="64"/>
      <c r="S43" s="64"/>
      <c r="T43" s="64"/>
      <c r="U43" s="64"/>
      <c r="V43" s="65"/>
      <c r="W43" s="69" t="s">
        <v>55</v>
      </c>
      <c r="X43" s="70"/>
      <c r="Y43" s="70"/>
      <c r="Z43" s="70"/>
      <c r="AA43" s="70"/>
      <c r="AB43" s="71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10168</v>
      </c>
      <c r="G44" s="9" t="str">
        <f>CONCATENATE("c",FieldWorksheet!G44)</f>
        <v>c317</v>
      </c>
      <c r="H44" s="9" t="str">
        <f>CONCATENATE("c",FieldWorksheet!H44)</f>
        <v>c19095</v>
      </c>
      <c r="I44" s="35">
        <f>FieldWorksheet!I44</f>
        <v>40842</v>
      </c>
      <c r="J44" s="9" t="str">
        <f>CONCATENATE(FieldWorksheet!J44,":",FieldWorksheet!K44,FieldWorksheet!L44)</f>
        <v>11:21AM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1">
        <f>FieldWorksheet!P44</f>
        <v>2855</v>
      </c>
      <c r="O44" s="64"/>
      <c r="P44" s="64"/>
      <c r="Q44" s="64"/>
      <c r="R44" s="64"/>
      <c r="S44" s="64"/>
      <c r="T44" s="64"/>
      <c r="U44" s="64"/>
      <c r="V44" s="65"/>
      <c r="W44" s="69" t="s">
        <v>49</v>
      </c>
      <c r="X44" s="70"/>
      <c r="Y44" s="70"/>
      <c r="Z44" s="70"/>
      <c r="AA44" s="70"/>
      <c r="AB44" s="71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10169</v>
      </c>
      <c r="G45" s="16" t="str">
        <f>CONCATENATE("c",FieldWorksheet!G45)</f>
        <v>c317</v>
      </c>
      <c r="H45" s="16" t="str">
        <f>CONCATENATE("c",FieldWorksheet!H45)</f>
        <v>c19096</v>
      </c>
      <c r="I45" s="36">
        <f>FieldWorksheet!I45</f>
        <v>40842</v>
      </c>
      <c r="J45" s="16" t="str">
        <f>CONCATENATE(FieldWorksheet!J45,":",FieldWorksheet!K45,FieldWorksheet!L45)</f>
        <v>11:23AM</v>
      </c>
      <c r="K45" s="16" t="str">
        <f>FieldWorksheet!M45</f>
        <v>H2SO4</v>
      </c>
      <c r="L45" s="16" t="str">
        <f>FieldWorksheet!N45</f>
        <v>YES</v>
      </c>
      <c r="M45" s="16" t="str">
        <f>FieldWorksheet!O45</f>
        <v>NOx-N</v>
      </c>
      <c r="N45" s="16">
        <f>FieldWorksheet!P45</f>
        <v>4475</v>
      </c>
      <c r="O45" s="64"/>
      <c r="P45" s="64"/>
      <c r="Q45" s="64"/>
      <c r="R45" s="64"/>
      <c r="S45" s="64"/>
      <c r="T45" s="64"/>
      <c r="U45" s="64"/>
      <c r="V45" s="65"/>
      <c r="W45" s="69" t="s">
        <v>50</v>
      </c>
      <c r="X45" s="70"/>
      <c r="Y45" s="70"/>
      <c r="Z45" s="70"/>
      <c r="AA45" s="70"/>
      <c r="AB45" s="71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10170</v>
      </c>
      <c r="G46" s="9" t="str">
        <f>CONCATENATE("c",FieldWorksheet!G46)</f>
        <v>c317</v>
      </c>
      <c r="H46" s="9" t="str">
        <f>CONCATENATE("c",FieldWorksheet!H46)</f>
        <v>c19097</v>
      </c>
      <c r="I46" s="35">
        <f>FieldWorksheet!I46</f>
        <v>40842</v>
      </c>
      <c r="J46" s="9" t="str">
        <f>CONCATENATE(FieldWorksheet!J46,":",FieldWorksheet!K46,FieldWorksheet!L46)</f>
        <v>11:24AM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1">
        <f>FieldWorksheet!P46</f>
        <v>5185</v>
      </c>
      <c r="O46" s="64"/>
      <c r="P46" s="64"/>
      <c r="Q46" s="64"/>
      <c r="R46" s="64"/>
      <c r="S46" s="64"/>
      <c r="T46" s="64"/>
      <c r="U46" s="64"/>
      <c r="V46" s="65"/>
      <c r="W46" s="69" t="s">
        <v>51</v>
      </c>
      <c r="X46" s="70"/>
      <c r="Y46" s="70"/>
      <c r="Z46" s="70"/>
      <c r="AA46" s="70"/>
      <c r="AB46" s="71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10171</v>
      </c>
      <c r="G47" s="16" t="str">
        <f>CONCATENATE("c",FieldWorksheet!G47)</f>
        <v>c317</v>
      </c>
      <c r="H47" s="16" t="str">
        <f>CONCATENATE("c",FieldWorksheet!H47)</f>
        <v>c19098</v>
      </c>
      <c r="I47" s="36">
        <f>FieldWorksheet!I47</f>
        <v>40842</v>
      </c>
      <c r="J47" s="16" t="str">
        <f>CONCATENATE(FieldWorksheet!J47,":",FieldWorksheet!K47,FieldWorksheet!L47)</f>
        <v>11:25AM</v>
      </c>
      <c r="K47" s="16" t="str">
        <f>FieldWorksheet!M47</f>
        <v>H2SO4</v>
      </c>
      <c r="L47" s="16" t="str">
        <f>FieldWorksheet!N47</f>
        <v>YES</v>
      </c>
      <c r="M47" s="16" t="str">
        <f>FieldWorksheet!O47</f>
        <v>NOx-N</v>
      </c>
      <c r="N47" s="16">
        <f>FieldWorksheet!P47</f>
        <v>6670</v>
      </c>
      <c r="O47" s="64"/>
      <c r="P47" s="64"/>
      <c r="Q47" s="64"/>
      <c r="R47" s="64"/>
      <c r="S47" s="64"/>
      <c r="T47" s="64"/>
      <c r="U47" s="64"/>
      <c r="V47" s="65"/>
      <c r="W47" s="69" t="s">
        <v>52</v>
      </c>
      <c r="X47" s="70"/>
      <c r="Y47" s="70"/>
      <c r="Z47" s="70"/>
      <c r="AA47" s="70"/>
      <c r="AB47" s="71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10172</v>
      </c>
      <c r="G48" s="9" t="str">
        <f>CONCATENATE("c",FieldWorksheet!G48)</f>
        <v>c317</v>
      </c>
      <c r="H48" s="9" t="str">
        <f>CONCATENATE("c",FieldWorksheet!H48)</f>
        <v>c19099</v>
      </c>
      <c r="I48" s="35">
        <f>FieldWorksheet!I48</f>
        <v>40842</v>
      </c>
      <c r="J48" s="9" t="str">
        <f>CONCATENATE(FieldWorksheet!J48,":",FieldWorksheet!K48,FieldWorksheet!L48)</f>
        <v>11:26AM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1">
        <f>FieldWorksheet!P48</f>
        <v>3270</v>
      </c>
      <c r="O48" s="64"/>
      <c r="P48" s="64"/>
      <c r="Q48" s="64"/>
      <c r="R48" s="64"/>
      <c r="S48" s="64"/>
      <c r="T48" s="64"/>
      <c r="U48" s="64"/>
      <c r="V48" s="65"/>
      <c r="W48" s="69" t="s">
        <v>53</v>
      </c>
      <c r="X48" s="70"/>
      <c r="Y48" s="70"/>
      <c r="Z48" s="70"/>
      <c r="AA48" s="70"/>
      <c r="AB48" s="71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10173</v>
      </c>
      <c r="G49" s="16" t="str">
        <f>CONCATENATE("c",FieldWorksheet!G49)</f>
        <v>c317</v>
      </c>
      <c r="H49" s="16" t="str">
        <f>CONCATENATE("c",FieldWorksheet!H49)</f>
        <v>c19100</v>
      </c>
      <c r="I49" s="36">
        <f>FieldWorksheet!I49</f>
        <v>40842</v>
      </c>
      <c r="J49" s="16" t="str">
        <f>CONCATENATE(FieldWorksheet!J49,":",FieldWorksheet!K49,FieldWorksheet!L49)</f>
        <v>11:28AM</v>
      </c>
      <c r="K49" s="16" t="str">
        <f>FieldWorksheet!M49</f>
        <v>H2SO4</v>
      </c>
      <c r="L49" s="16" t="str">
        <f>FieldWorksheet!N49</f>
        <v>YES</v>
      </c>
      <c r="M49" s="16" t="str">
        <f>FieldWorksheet!O49</f>
        <v>NOx-N</v>
      </c>
      <c r="N49" s="16">
        <f>FieldWorksheet!P49</f>
        <v>6875</v>
      </c>
      <c r="O49" s="64"/>
      <c r="P49" s="64"/>
      <c r="Q49" s="64"/>
      <c r="R49" s="64"/>
      <c r="S49" s="64"/>
      <c r="T49" s="64"/>
      <c r="U49" s="64"/>
      <c r="V49" s="65"/>
      <c r="W49" s="69" t="s">
        <v>54</v>
      </c>
      <c r="X49" s="70"/>
      <c r="Y49" s="70"/>
      <c r="Z49" s="70"/>
      <c r="AA49" s="70"/>
      <c r="AB49" s="71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10174</v>
      </c>
      <c r="G50" s="9" t="str">
        <f>CONCATENATE("c",FieldWorksheet!G50)</f>
        <v>c317</v>
      </c>
      <c r="H50" s="9" t="str">
        <f>CONCATENATE("c",FieldWorksheet!H50)</f>
        <v>c19101</v>
      </c>
      <c r="I50" s="35">
        <f>FieldWorksheet!I50</f>
        <v>40842</v>
      </c>
      <c r="J50" s="9" t="str">
        <f>CONCATENATE(FieldWorksheet!J50,":",FieldWorksheet!K50,FieldWorksheet!L50)</f>
        <v>11:40AM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1">
        <f>FieldWorksheet!P50</f>
        <v>7930</v>
      </c>
      <c r="O50" s="64"/>
      <c r="P50" s="64"/>
      <c r="Q50" s="64"/>
      <c r="R50" s="64"/>
      <c r="S50" s="64"/>
      <c r="T50" s="64"/>
      <c r="U50" s="64"/>
      <c r="V50" s="65"/>
      <c r="W50" s="46" t="s">
        <v>56</v>
      </c>
      <c r="X50" s="75"/>
      <c r="Y50" s="75"/>
      <c r="Z50" s="75"/>
      <c r="AA50" s="75"/>
      <c r="AB50" s="47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10175</v>
      </c>
      <c r="G51" s="16" t="str">
        <f>CONCATENATE("c",FieldWorksheet!G51)</f>
        <v>c317</v>
      </c>
      <c r="H51" s="16" t="str">
        <f>CONCATENATE("c",FieldWorksheet!H51)</f>
        <v>c19102</v>
      </c>
      <c r="I51" s="36">
        <f>FieldWorksheet!I51</f>
        <v>40842</v>
      </c>
      <c r="J51" s="16" t="str">
        <f>CONCATENATE(FieldWorksheet!J51,":",FieldWorksheet!K51,FieldWorksheet!L51)</f>
        <v>11:41AM</v>
      </c>
      <c r="K51" s="16" t="str">
        <f>FieldWorksheet!M51</f>
        <v>H2SO4</v>
      </c>
      <c r="L51" s="16" t="str">
        <f>FieldWorksheet!N51</f>
        <v>YES</v>
      </c>
      <c r="M51" s="16" t="str">
        <f>FieldWorksheet!O51</f>
        <v>NOx-N</v>
      </c>
      <c r="N51" s="16">
        <f>FieldWorksheet!P51</f>
        <v>5875</v>
      </c>
      <c r="O51" s="64"/>
      <c r="P51" s="64"/>
      <c r="Q51" s="64"/>
      <c r="R51" s="64"/>
      <c r="S51" s="64"/>
      <c r="T51" s="64"/>
      <c r="U51" s="64"/>
      <c r="V51" s="65"/>
      <c r="W51" s="50" t="s">
        <v>57</v>
      </c>
      <c r="X51" s="51"/>
      <c r="Y51" s="51"/>
      <c r="Z51" s="51"/>
      <c r="AA51" s="51"/>
      <c r="AB51" s="52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10176</v>
      </c>
      <c r="G52" s="9" t="str">
        <f>CONCATENATE("c",FieldWorksheet!G52)</f>
        <v>c317</v>
      </c>
      <c r="H52" s="9" t="str">
        <f>CONCATENATE("c",FieldWorksheet!H52)</f>
        <v>c19103</v>
      </c>
      <c r="I52" s="35">
        <f>FieldWorksheet!I52</f>
        <v>40842</v>
      </c>
      <c r="J52" s="9" t="str">
        <f>CONCATENATE(FieldWorksheet!J52,":",FieldWorksheet!K52,FieldWorksheet!L52)</f>
        <v>11:42AM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1">
        <f>FieldWorksheet!P52</f>
        <v>9870</v>
      </c>
      <c r="O52" s="64"/>
      <c r="P52" s="64"/>
      <c r="Q52" s="64"/>
      <c r="R52" s="64"/>
      <c r="S52" s="64"/>
      <c r="T52" s="64"/>
      <c r="U52" s="64"/>
      <c r="V52" s="65"/>
      <c r="W52" s="50" t="s">
        <v>58</v>
      </c>
      <c r="X52" s="51"/>
      <c r="Y52" s="51"/>
      <c r="Z52" s="51"/>
      <c r="AA52" s="51"/>
      <c r="AB52" s="52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10177</v>
      </c>
      <c r="G53" s="16" t="str">
        <f>CONCATENATE("c",FieldWorksheet!G53)</f>
        <v>c317</v>
      </c>
      <c r="H53" s="16" t="str">
        <f>CONCATENATE("c",FieldWorksheet!H53)</f>
        <v>c19104</v>
      </c>
      <c r="I53" s="36">
        <f>FieldWorksheet!I53</f>
        <v>40842</v>
      </c>
      <c r="J53" s="16" t="str">
        <f>CONCATENATE(FieldWorksheet!J53,":",FieldWorksheet!K53,FieldWorksheet!L53)</f>
        <v>11:43AM</v>
      </c>
      <c r="K53" s="16" t="str">
        <f>FieldWorksheet!M53</f>
        <v>H2SO4</v>
      </c>
      <c r="L53" s="16" t="str">
        <f>FieldWorksheet!N53</f>
        <v>YES</v>
      </c>
      <c r="M53" s="16" t="str">
        <f>FieldWorksheet!O53</f>
        <v>NOx-N</v>
      </c>
      <c r="N53" s="16">
        <f>FieldWorksheet!P53</f>
        <v>12105</v>
      </c>
      <c r="O53" s="64"/>
      <c r="P53" s="64"/>
      <c r="Q53" s="64"/>
      <c r="R53" s="64"/>
      <c r="S53" s="64"/>
      <c r="T53" s="64"/>
      <c r="U53" s="64"/>
      <c r="V53" s="65"/>
      <c r="W53" s="72" t="s">
        <v>59</v>
      </c>
      <c r="X53" s="73"/>
      <c r="Y53" s="73"/>
      <c r="Z53" s="73"/>
      <c r="AA53" s="73"/>
      <c r="AB53" s="74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topLeftCell="D1" workbookViewId="0">
      <selection activeCell="R3" sqref="R3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4" t="s">
        <v>10</v>
      </c>
      <c r="B1" s="24" t="s">
        <v>71</v>
      </c>
      <c r="C1" s="25" t="s">
        <v>72</v>
      </c>
      <c r="D1" s="25" t="s">
        <v>3</v>
      </c>
      <c r="E1" s="25" t="s">
        <v>4</v>
      </c>
      <c r="F1" s="25" t="s">
        <v>5</v>
      </c>
      <c r="G1" s="24" t="s">
        <v>63</v>
      </c>
      <c r="H1" s="24" t="s">
        <v>70</v>
      </c>
      <c r="I1" s="24" t="s">
        <v>69</v>
      </c>
      <c r="J1" s="24" t="s">
        <v>10</v>
      </c>
      <c r="K1" s="24" t="s">
        <v>71</v>
      </c>
      <c r="L1" s="25" t="s">
        <v>72</v>
      </c>
      <c r="M1" s="25" t="s">
        <v>3</v>
      </c>
      <c r="N1" s="25" t="s">
        <v>4</v>
      </c>
      <c r="O1" s="25" t="s">
        <v>5</v>
      </c>
      <c r="P1" s="24" t="s">
        <v>63</v>
      </c>
      <c r="Q1" s="24" t="s">
        <v>70</v>
      </c>
      <c r="R1" s="24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10126</v>
      </c>
      <c r="E2" s="10" t="str">
        <f>ElectronicCopy!G2</f>
        <v>c317</v>
      </c>
      <c r="F2" s="10" t="str">
        <f>ElectronicCopy!H2</f>
        <v>c19053</v>
      </c>
      <c r="G2" s="11">
        <f>Table1[[#This Row],[Sample Date]]</f>
        <v>40842</v>
      </c>
      <c r="H2" s="10" t="str">
        <f>ElectronicCopy!J2</f>
        <v>8:45AM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10179</v>
      </c>
      <c r="N2" s="10" t="str">
        <f>ElectronicCopy!U3</f>
        <v>c317</v>
      </c>
      <c r="O2" s="10" t="str">
        <f>ElectronicCopy!V3</f>
        <v>c19106</v>
      </c>
      <c r="P2" s="11">
        <f>FieldWorksheet!I55</f>
        <v>40842</v>
      </c>
      <c r="Q2" s="10" t="str">
        <f>ElectronicCopy!X3</f>
        <v>11:46AM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10127</v>
      </c>
      <c r="E3" s="10" t="str">
        <f>ElectronicCopy!G3</f>
        <v>c317</v>
      </c>
      <c r="F3" s="10" t="str">
        <f>ElectronicCopy!H3</f>
        <v>c19054</v>
      </c>
      <c r="G3" s="11">
        <f>Table1[[#This Row],[Sample Date]]</f>
        <v>40842</v>
      </c>
      <c r="H3" s="10" t="str">
        <f>ElectronicCopy!J3</f>
        <v>8:47AM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10180</v>
      </c>
      <c r="N3" s="10" t="str">
        <f>ElectronicCopy!U4</f>
        <v>c317</v>
      </c>
      <c r="O3" s="10" t="str">
        <f>ElectronicCopy!V4</f>
        <v>c19107</v>
      </c>
      <c r="P3" s="11">
        <f>FieldWorksheet!I56</f>
        <v>40842</v>
      </c>
      <c r="Q3" s="10" t="str">
        <f>ElectronicCopy!X4</f>
        <v>:</v>
      </c>
      <c r="R3" s="34" t="s">
        <v>151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10128</v>
      </c>
      <c r="E4" s="10" t="str">
        <f>ElectronicCopy!G4</f>
        <v>c317</v>
      </c>
      <c r="F4" s="10" t="str">
        <f>ElectronicCopy!H4</f>
        <v>c19055</v>
      </c>
      <c r="G4" s="11">
        <f>Table1[[#This Row],[Sample Date]]</f>
        <v>40842</v>
      </c>
      <c r="H4" s="10" t="str">
        <f>ElectronicCopy!J4</f>
        <v>8:48AM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10181</v>
      </c>
      <c r="N4" s="10" t="str">
        <f>ElectronicCopy!U5</f>
        <v>c317</v>
      </c>
      <c r="O4" s="10" t="str">
        <f>ElectronicCopy!V5</f>
        <v>c19108</v>
      </c>
      <c r="P4" s="11">
        <f>FieldWorksheet!I57</f>
        <v>40842</v>
      </c>
      <c r="Q4" s="10" t="str">
        <f>ElectronicCopy!X5</f>
        <v>11:48AM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10129</v>
      </c>
      <c r="E5" s="10" t="str">
        <f>ElectronicCopy!G5</f>
        <v>c317</v>
      </c>
      <c r="F5" s="10" t="str">
        <f>ElectronicCopy!H5</f>
        <v>c19056</v>
      </c>
      <c r="G5" s="11">
        <f>Table1[[#This Row],[Sample Date]]</f>
        <v>40842</v>
      </c>
      <c r="H5" s="10" t="str">
        <f>ElectronicCopy!J5</f>
        <v>8:49AM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10182</v>
      </c>
      <c r="N5" s="10" t="str">
        <f>ElectronicCopy!U6</f>
        <v>c317</v>
      </c>
      <c r="O5" s="10" t="str">
        <f>ElectronicCopy!V6</f>
        <v>c19109</v>
      </c>
      <c r="P5" s="11">
        <f>FieldWorksheet!I58</f>
        <v>40842</v>
      </c>
      <c r="Q5" s="10" t="str">
        <f>ElectronicCopy!X6</f>
        <v>11:51AM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10130</v>
      </c>
      <c r="E6" s="10" t="str">
        <f>ElectronicCopy!G6</f>
        <v>c317</v>
      </c>
      <c r="F6" s="10" t="str">
        <f>ElectronicCopy!H6</f>
        <v>c19057</v>
      </c>
      <c r="G6" s="11">
        <f>Table1[[#This Row],[Sample Date]]</f>
        <v>40842</v>
      </c>
      <c r="H6" s="10" t="str">
        <f>ElectronicCopy!J6</f>
        <v>8:50AM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10183</v>
      </c>
      <c r="N6" s="10" t="str">
        <f>ElectronicCopy!U7</f>
        <v>c317</v>
      </c>
      <c r="O6" s="10" t="str">
        <f>ElectronicCopy!V7</f>
        <v>c19110</v>
      </c>
      <c r="P6" s="11">
        <f>FieldWorksheet!I59</f>
        <v>40842</v>
      </c>
      <c r="Q6" s="10" t="str">
        <f>ElectronicCopy!X7</f>
        <v>11:53AM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10131</v>
      </c>
      <c r="E7" s="10" t="str">
        <f>ElectronicCopy!G7</f>
        <v>c317</v>
      </c>
      <c r="F7" s="10" t="str">
        <f>ElectronicCopy!H7</f>
        <v>c19058</v>
      </c>
      <c r="G7" s="11">
        <f>Table1[[#This Row],[Sample Date]]</f>
        <v>40842</v>
      </c>
      <c r="H7" s="10" t="str">
        <f>ElectronicCopy!J7</f>
        <v>8:52AM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10184</v>
      </c>
      <c r="N7" s="10" t="str">
        <f>ElectronicCopy!U8</f>
        <v>c317</v>
      </c>
      <c r="O7" s="10" t="str">
        <f>ElectronicCopy!V8</f>
        <v>c19111</v>
      </c>
      <c r="P7" s="11">
        <f>FieldWorksheet!I60</f>
        <v>40842</v>
      </c>
      <c r="Q7" s="10" t="str">
        <f>ElectronicCopy!X8</f>
        <v>11:54AM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10132</v>
      </c>
      <c r="E8" s="10" t="str">
        <f>ElectronicCopy!G8</f>
        <v>c317</v>
      </c>
      <c r="F8" s="10" t="str">
        <f>ElectronicCopy!H8</f>
        <v>c19059</v>
      </c>
      <c r="G8" s="11">
        <f>Table1[[#This Row],[Sample Date]]</f>
        <v>40842</v>
      </c>
      <c r="H8" s="10" t="str">
        <f>ElectronicCopy!J8</f>
        <v>8:56AM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10185</v>
      </c>
      <c r="N8" s="10" t="str">
        <f>ElectronicCopy!U9</f>
        <v>c317</v>
      </c>
      <c r="O8" s="10" t="str">
        <f>ElectronicCopy!V9</f>
        <v>c19112</v>
      </c>
      <c r="P8" s="11">
        <f>FieldWorksheet!I61</f>
        <v>40842</v>
      </c>
      <c r="Q8" s="10" t="str">
        <f>ElectronicCopy!X9</f>
        <v>11:56AM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10133</v>
      </c>
      <c r="E9" s="10" t="str">
        <f>ElectronicCopy!G9</f>
        <v>c317</v>
      </c>
      <c r="F9" s="10" t="str">
        <f>ElectronicCopy!H9</f>
        <v>c19060</v>
      </c>
      <c r="G9" s="11">
        <f>Table1[[#This Row],[Sample Date]]</f>
        <v>40842</v>
      </c>
      <c r="H9" s="10" t="str">
        <f>ElectronicCopy!J9</f>
        <v>8:57AM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10186</v>
      </c>
      <c r="N9" s="10" t="str">
        <f>ElectronicCopy!U10</f>
        <v>c317</v>
      </c>
      <c r="O9" s="10" t="str">
        <f>ElectronicCopy!V10</f>
        <v>c19113</v>
      </c>
      <c r="P9" s="11">
        <f>FieldWorksheet!I62</f>
        <v>40842</v>
      </c>
      <c r="Q9" s="10" t="str">
        <f>ElectronicCopy!X10</f>
        <v>11:57AM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10134</v>
      </c>
      <c r="E10" s="10" t="str">
        <f>ElectronicCopy!G10</f>
        <v>c317</v>
      </c>
      <c r="F10" s="10" t="str">
        <f>ElectronicCopy!H10</f>
        <v>c19061</v>
      </c>
      <c r="G10" s="11">
        <f>Table1[[#This Row],[Sample Date]]</f>
        <v>40842</v>
      </c>
      <c r="H10" s="10" t="str">
        <f>ElectronicCopy!J10</f>
        <v>8:58AM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10187</v>
      </c>
      <c r="N10" s="10" t="str">
        <f>ElectronicCopy!U11</f>
        <v>c317</v>
      </c>
      <c r="O10" s="10" t="str">
        <f>ElectronicCopy!V11</f>
        <v>c19114</v>
      </c>
      <c r="P10" s="11">
        <f>FieldWorksheet!I63</f>
        <v>40842</v>
      </c>
      <c r="Q10" s="10" t="str">
        <f>ElectronicCopy!X11</f>
        <v>11:59AM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10135</v>
      </c>
      <c r="E11" s="10" t="str">
        <f>ElectronicCopy!G11</f>
        <v>c317</v>
      </c>
      <c r="F11" s="10" t="str">
        <f>ElectronicCopy!H11</f>
        <v>c19062</v>
      </c>
      <c r="G11" s="11">
        <f>Table1[[#This Row],[Sample Date]]</f>
        <v>40842</v>
      </c>
      <c r="H11" s="10" t="str">
        <f>ElectronicCopy!J11</f>
        <v>8:59AM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10188</v>
      </c>
      <c r="N11" s="10" t="str">
        <f>ElectronicCopy!U12</f>
        <v>c317</v>
      </c>
      <c r="O11" s="10" t="str">
        <f>ElectronicCopy!V12</f>
        <v>c19115</v>
      </c>
      <c r="P11" s="11">
        <f>FieldWorksheet!I64</f>
        <v>40842</v>
      </c>
      <c r="Q11" s="10" t="str">
        <f>ElectronicCopy!X12</f>
        <v>12:01PM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10136</v>
      </c>
      <c r="E12" s="10" t="str">
        <f>ElectronicCopy!G12</f>
        <v>c317</v>
      </c>
      <c r="F12" s="10" t="str">
        <f>ElectronicCopy!H12</f>
        <v>c19063</v>
      </c>
      <c r="G12" s="11">
        <f>Table1[[#This Row],[Sample Date]]</f>
        <v>40842</v>
      </c>
      <c r="H12" s="10" t="str">
        <f>ElectronicCopy!J12</f>
        <v>9:02AM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10189</v>
      </c>
      <c r="N12" s="10" t="str">
        <f>ElectronicCopy!U13</f>
        <v>c317</v>
      </c>
      <c r="O12" s="10" t="str">
        <f>ElectronicCopy!V13</f>
        <v>c19116</v>
      </c>
      <c r="P12" s="11">
        <f>FieldWorksheet!I65</f>
        <v>40842</v>
      </c>
      <c r="Q12" s="10" t="str">
        <f>ElectronicCopy!X13</f>
        <v>12:03PM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10137</v>
      </c>
      <c r="E13" s="10" t="str">
        <f>ElectronicCopy!G13</f>
        <v>c317</v>
      </c>
      <c r="F13" s="10" t="str">
        <f>ElectronicCopy!H13</f>
        <v>c19064</v>
      </c>
      <c r="G13" s="11">
        <f>Table1[[#This Row],[Sample Date]]</f>
        <v>40842</v>
      </c>
      <c r="H13" s="10" t="str">
        <f>ElectronicCopy!J13</f>
        <v>9:04AM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10190</v>
      </c>
      <c r="N13" s="10" t="str">
        <f>ElectronicCopy!U14</f>
        <v>c317</v>
      </c>
      <c r="O13" s="10" t="str">
        <f>ElectronicCopy!V14</f>
        <v>c19117</v>
      </c>
      <c r="P13" s="11">
        <f>FieldWorksheet!I66</f>
        <v>40842</v>
      </c>
      <c r="Q13" s="10" t="str">
        <f>ElectronicCopy!X14</f>
        <v>11:05AM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10138</v>
      </c>
      <c r="E14" s="10" t="str">
        <f>ElectronicCopy!G14</f>
        <v>c317</v>
      </c>
      <c r="F14" s="10" t="str">
        <f>ElectronicCopy!H14</f>
        <v>c19065</v>
      </c>
      <c r="G14" s="11">
        <f>Table1[[#This Row],[Sample Date]]</f>
        <v>40842</v>
      </c>
      <c r="H14" s="10" t="str">
        <f>ElectronicCopy!J14</f>
        <v>9:05AM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10191</v>
      </c>
      <c r="N14" s="10" t="str">
        <f>ElectronicCopy!U15</f>
        <v>c317</v>
      </c>
      <c r="O14" s="10" t="str">
        <f>ElectronicCopy!V15</f>
        <v>c19118</v>
      </c>
      <c r="P14" s="11">
        <f>FieldWorksheet!I67</f>
        <v>40842</v>
      </c>
      <c r="Q14" s="10" t="str">
        <f>ElectronicCopy!X15</f>
        <v>11:06AM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10139</v>
      </c>
      <c r="E15" s="10" t="str">
        <f>ElectronicCopy!G15</f>
        <v>c317</v>
      </c>
      <c r="F15" s="10" t="str">
        <f>ElectronicCopy!H15</f>
        <v>c19066</v>
      </c>
      <c r="G15" s="11">
        <f>Table1[[#This Row],[Sample Date]]</f>
        <v>40842</v>
      </c>
      <c r="H15" s="10" t="str">
        <f>ElectronicCopy!J15</f>
        <v>9:07AM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10192</v>
      </c>
      <c r="N15" s="10" t="str">
        <f>ElectronicCopy!U16</f>
        <v>c317</v>
      </c>
      <c r="O15" s="10" t="str">
        <f>ElectronicCopy!V16</f>
        <v>c19119</v>
      </c>
      <c r="P15" s="11">
        <f>FieldWorksheet!I68</f>
        <v>40842</v>
      </c>
      <c r="Q15" s="10" t="str">
        <f>ElectronicCopy!X16</f>
        <v>11:07AM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10140</v>
      </c>
      <c r="E16" s="10" t="str">
        <f>ElectronicCopy!G16</f>
        <v>c317</v>
      </c>
      <c r="F16" s="10" t="str">
        <f>ElectronicCopy!H16</f>
        <v>c19067</v>
      </c>
      <c r="G16" s="11">
        <f>Table1[[#This Row],[Sample Date]]</f>
        <v>40842</v>
      </c>
      <c r="H16" s="10" t="str">
        <f>ElectronicCopy!J16</f>
        <v>9:09AM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10193</v>
      </c>
      <c r="N16" s="10" t="str">
        <f>ElectronicCopy!U17</f>
        <v>c317</v>
      </c>
      <c r="O16" s="10" t="str">
        <f>ElectronicCopy!V17</f>
        <v>c19120</v>
      </c>
      <c r="P16" s="11">
        <f>FieldWorksheet!I69</f>
        <v>40842</v>
      </c>
      <c r="Q16" s="10" t="str">
        <f>ElectronicCopy!X17</f>
        <v>11:09AM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10141</v>
      </c>
      <c r="E17" s="10" t="str">
        <f>ElectronicCopy!G17</f>
        <v>c317</v>
      </c>
      <c r="F17" s="10" t="str">
        <f>ElectronicCopy!H17</f>
        <v>c19068</v>
      </c>
      <c r="G17" s="11">
        <f>Table1[[#This Row],[Sample Date]]</f>
        <v>40842</v>
      </c>
      <c r="H17" s="10" t="str">
        <f>ElectronicCopy!J17</f>
        <v>9:10AM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10194</v>
      </c>
      <c r="N17" s="10" t="str">
        <f>ElectronicCopy!U18</f>
        <v>c317</v>
      </c>
      <c r="O17" s="10" t="str">
        <f>ElectronicCopy!V18</f>
        <v>c19121</v>
      </c>
      <c r="P17" s="11">
        <f>FieldWorksheet!I70</f>
        <v>40842</v>
      </c>
      <c r="Q17" s="10" t="str">
        <f>ElectronicCopy!X18</f>
        <v>11:10AM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10142</v>
      </c>
      <c r="E18" s="10" t="str">
        <f>ElectronicCopy!G18</f>
        <v>c317</v>
      </c>
      <c r="F18" s="10" t="str">
        <f>ElectronicCopy!H18</f>
        <v>c19069</v>
      </c>
      <c r="G18" s="11">
        <f>Table1[[#This Row],[Sample Date]]</f>
        <v>40842</v>
      </c>
      <c r="H18" s="10" t="str">
        <f>ElectronicCopy!J18</f>
        <v>9:30AM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10195</v>
      </c>
      <c r="N18" s="10" t="str">
        <f>ElectronicCopy!U19</f>
        <v>c317</v>
      </c>
      <c r="O18" s="10" t="str">
        <f>ElectronicCopy!V19</f>
        <v>c19122</v>
      </c>
      <c r="P18" s="11">
        <f>FieldWorksheet!I71</f>
        <v>40842</v>
      </c>
      <c r="Q18" s="10" t="str">
        <f>ElectronicCopy!X19</f>
        <v>8:20AM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10143</v>
      </c>
      <c r="E19" s="10" t="str">
        <f>ElectronicCopy!G19</f>
        <v>c317</v>
      </c>
      <c r="F19" s="10" t="str">
        <f>ElectronicCopy!H19</f>
        <v>c19070</v>
      </c>
      <c r="G19" s="11">
        <f>Table1[[#This Row],[Sample Date]]</f>
        <v>40842</v>
      </c>
      <c r="H19" s="10" t="str">
        <f>ElectronicCopy!J19</f>
        <v>9:31AM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10196</v>
      </c>
      <c r="N19" s="10" t="str">
        <f>ElectronicCopy!U20</f>
        <v>c317</v>
      </c>
      <c r="O19" s="10" t="str">
        <f>ElectronicCopy!V20</f>
        <v>c19123</v>
      </c>
      <c r="P19" s="11">
        <f>FieldWorksheet!I72</f>
        <v>40842</v>
      </c>
      <c r="Q19" s="10" t="str">
        <f>ElectronicCopy!X20</f>
        <v>8:21AM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10144</v>
      </c>
      <c r="E20" s="10" t="str">
        <f>ElectronicCopy!G20</f>
        <v>c317</v>
      </c>
      <c r="F20" s="10" t="str">
        <f>ElectronicCopy!H20</f>
        <v>c19071</v>
      </c>
      <c r="G20" s="11">
        <f>Table1[[#This Row],[Sample Date]]</f>
        <v>40842</v>
      </c>
      <c r="H20" s="10" t="str">
        <f>ElectronicCopy!J20</f>
        <v>9:32AM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10197</v>
      </c>
      <c r="N20" s="10" t="str">
        <f>ElectronicCopy!U21</f>
        <v>c317</v>
      </c>
      <c r="O20" s="10" t="str">
        <f>ElectronicCopy!V21</f>
        <v>c19124</v>
      </c>
      <c r="P20" s="11">
        <f>FieldWorksheet!I73</f>
        <v>40842</v>
      </c>
      <c r="Q20" s="10" t="str">
        <f>ElectronicCopy!X21</f>
        <v>8:22AM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10145</v>
      </c>
      <c r="E21" s="10" t="str">
        <f>ElectronicCopy!G21</f>
        <v>c317</v>
      </c>
      <c r="F21" s="10" t="str">
        <f>ElectronicCopy!H21</f>
        <v>c19072</v>
      </c>
      <c r="G21" s="11">
        <f>Table1[[#This Row],[Sample Date]]</f>
        <v>40842</v>
      </c>
      <c r="H21" s="10" t="str">
        <f>ElectronicCopy!J21</f>
        <v>9:34AM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10198</v>
      </c>
      <c r="N21" s="10" t="str">
        <f>ElectronicCopy!U22</f>
        <v>c317</v>
      </c>
      <c r="O21" s="10" t="str">
        <f>ElectronicCopy!V22</f>
        <v>c19125</v>
      </c>
      <c r="P21" s="11">
        <f>FieldWorksheet!I74</f>
        <v>40842</v>
      </c>
      <c r="Q21" s="10" t="str">
        <f>ElectronicCopy!X22</f>
        <v>8:23AM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10146</v>
      </c>
      <c r="E22" s="10" t="str">
        <f>ElectronicCopy!G22</f>
        <v>c317</v>
      </c>
      <c r="F22" s="10" t="str">
        <f>ElectronicCopy!H22</f>
        <v>c19073</v>
      </c>
      <c r="G22" s="11">
        <f>Table1[[#This Row],[Sample Date]]</f>
        <v>40842</v>
      </c>
      <c r="H22" s="10" t="str">
        <f>ElectronicCopy!J22</f>
        <v>9:36AM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10199</v>
      </c>
      <c r="N22" s="10" t="str">
        <f>ElectronicCopy!U23</f>
        <v>c317</v>
      </c>
      <c r="O22" s="10" t="str">
        <f>ElectronicCopy!V23</f>
        <v>c19126</v>
      </c>
      <c r="P22" s="11">
        <f>FieldWorksheet!I75</f>
        <v>40842</v>
      </c>
      <c r="Q22" s="10" t="str">
        <f>ElectronicCopy!X23</f>
        <v>8:24AM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10147</v>
      </c>
      <c r="E23" s="10" t="str">
        <f>ElectronicCopy!G23</f>
        <v>c317</v>
      </c>
      <c r="F23" s="10" t="str">
        <f>ElectronicCopy!H23</f>
        <v>c19074</v>
      </c>
      <c r="G23" s="11">
        <f>Table1[[#This Row],[Sample Date]]</f>
        <v>40842</v>
      </c>
      <c r="H23" s="10" t="str">
        <f>ElectronicCopy!J23</f>
        <v>9:37AM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10200</v>
      </c>
      <c r="N23" s="10" t="str">
        <f>ElectronicCopy!U24</f>
        <v>c317</v>
      </c>
      <c r="O23" s="10" t="str">
        <f>ElectronicCopy!V24</f>
        <v>c19127</v>
      </c>
      <c r="P23" s="11">
        <f>FieldWorksheet!I76</f>
        <v>40842</v>
      </c>
      <c r="Q23" s="10" t="str">
        <f>ElectronicCopy!X24</f>
        <v>8:25AM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10148</v>
      </c>
      <c r="E24" s="10" t="str">
        <f>ElectronicCopy!G24</f>
        <v>c317</v>
      </c>
      <c r="F24" s="10" t="str">
        <f>ElectronicCopy!H24</f>
        <v>c19075</v>
      </c>
      <c r="G24" s="11">
        <f>Table1[[#This Row],[Sample Date]]</f>
        <v>40842</v>
      </c>
      <c r="H24" s="10" t="str">
        <f>ElectronicCopy!J24</f>
        <v>9:39AM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10149</v>
      </c>
      <c r="E25" s="10" t="str">
        <f>ElectronicCopy!G25</f>
        <v>c317</v>
      </c>
      <c r="F25" s="10" t="str">
        <f>ElectronicCopy!H25</f>
        <v>c19076</v>
      </c>
      <c r="G25" s="11">
        <f>Table1[[#This Row],[Sample Date]]</f>
        <v>40842</v>
      </c>
      <c r="H25" s="10" t="str">
        <f>ElectronicCopy!J25</f>
        <v>9:40AM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10150</v>
      </c>
      <c r="E26" s="10" t="str">
        <f>ElectronicCopy!G26</f>
        <v>c317</v>
      </c>
      <c r="F26" s="10" t="str">
        <f>ElectronicCopy!H26</f>
        <v>c19077</v>
      </c>
      <c r="G26" s="11">
        <f>Table1[[#This Row],[Sample Date]]</f>
        <v>40842</v>
      </c>
      <c r="H26" s="10" t="str">
        <f>ElectronicCopy!J26</f>
        <v>9:41AM</v>
      </c>
      <c r="I26" s="9"/>
      <c r="J26" s="80" t="s">
        <v>75</v>
      </c>
      <c r="K26" s="80"/>
      <c r="L26" s="82"/>
      <c r="M26" s="82"/>
      <c r="N26" s="82"/>
      <c r="O26" s="82"/>
      <c r="P26" s="80" t="s">
        <v>78</v>
      </c>
      <c r="Q26" s="82"/>
      <c r="R26" s="82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10151</v>
      </c>
      <c r="E27" s="10" t="str">
        <f>ElectronicCopy!G27</f>
        <v>c317</v>
      </c>
      <c r="F27" s="10" t="str">
        <f>ElectronicCopy!H27</f>
        <v>c19078</v>
      </c>
      <c r="G27" s="11">
        <f>Table1[[#This Row],[Sample Date]]</f>
        <v>40842</v>
      </c>
      <c r="H27" s="10" t="str">
        <f>ElectronicCopy!J27</f>
        <v>9:43AM</v>
      </c>
      <c r="I27" s="9"/>
      <c r="J27" s="80"/>
      <c r="K27" s="80"/>
      <c r="L27" s="82"/>
      <c r="M27" s="82"/>
      <c r="N27" s="82"/>
      <c r="O27" s="82"/>
      <c r="P27" s="80"/>
      <c r="Q27" s="82"/>
      <c r="R27" s="82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10152</v>
      </c>
      <c r="E28" s="10" t="str">
        <f>ElectronicCopy!G28</f>
        <v>c317</v>
      </c>
      <c r="F28" s="10" t="str">
        <f>ElectronicCopy!H28</f>
        <v>c19079</v>
      </c>
      <c r="G28" s="11">
        <f>Table1[[#This Row],[Sample Date]]</f>
        <v>40842</v>
      </c>
      <c r="H28" s="10" t="str">
        <f>ElectronicCopy!J28</f>
        <v>9:44AM</v>
      </c>
      <c r="I28" s="9"/>
      <c r="J28" s="80" t="s">
        <v>74</v>
      </c>
      <c r="K28" s="80"/>
      <c r="L28" s="82"/>
      <c r="M28" s="82"/>
      <c r="N28" s="82"/>
      <c r="O28" s="82"/>
      <c r="P28" s="80" t="s">
        <v>79</v>
      </c>
      <c r="Q28" s="82"/>
      <c r="R28" s="82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10153</v>
      </c>
      <c r="E29" s="10" t="str">
        <f>ElectronicCopy!G29</f>
        <v>c317</v>
      </c>
      <c r="F29" s="10" t="str">
        <f>ElectronicCopy!H29</f>
        <v>c19080</v>
      </c>
      <c r="G29" s="11">
        <f>Table1[[#This Row],[Sample Date]]</f>
        <v>40842</v>
      </c>
      <c r="H29" s="10" t="str">
        <f>ElectronicCopy!J29</f>
        <v>9:45AM</v>
      </c>
      <c r="I29" s="9"/>
      <c r="J29" s="80"/>
      <c r="K29" s="80"/>
      <c r="L29" s="82"/>
      <c r="M29" s="82"/>
      <c r="N29" s="82"/>
      <c r="O29" s="82"/>
      <c r="P29" s="80"/>
      <c r="Q29" s="82"/>
      <c r="R29" s="82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10154</v>
      </c>
      <c r="E30" s="10" t="str">
        <f>ElectronicCopy!G30</f>
        <v>c317</v>
      </c>
      <c r="F30" s="10" t="str">
        <f>ElectronicCopy!H30</f>
        <v>c19081</v>
      </c>
      <c r="G30" s="11">
        <f>Table1[[#This Row],[Sample Date]]</f>
        <v>40842</v>
      </c>
      <c r="H30" s="10" t="str">
        <f>ElectronicCopy!J30</f>
        <v>9:48AM</v>
      </c>
      <c r="I30" s="9"/>
      <c r="J30" s="81" t="s">
        <v>82</v>
      </c>
      <c r="K30" s="81"/>
      <c r="L30" s="82"/>
      <c r="M30" s="82"/>
      <c r="N30" s="82"/>
      <c r="O30" s="82"/>
      <c r="P30" s="81" t="s">
        <v>81</v>
      </c>
      <c r="Q30" s="82"/>
      <c r="R30" s="82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10155</v>
      </c>
      <c r="E31" s="10" t="str">
        <f>ElectronicCopy!G31</f>
        <v>c317</v>
      </c>
      <c r="F31" s="10" t="str">
        <f>ElectronicCopy!H31</f>
        <v>c19082</v>
      </c>
      <c r="G31" s="11">
        <f>Table1[[#This Row],[Sample Date]]</f>
        <v>40842</v>
      </c>
      <c r="H31" s="10" t="str">
        <f>ElectronicCopy!J31</f>
        <v>:</v>
      </c>
      <c r="I31" s="34" t="s">
        <v>151</v>
      </c>
      <c r="J31" s="81"/>
      <c r="K31" s="81"/>
      <c r="L31" s="82"/>
      <c r="M31" s="82"/>
      <c r="N31" s="82"/>
      <c r="O31" s="82"/>
      <c r="P31" s="81"/>
      <c r="Q31" s="82"/>
      <c r="R31" s="82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10156</v>
      </c>
      <c r="E32" s="10" t="str">
        <f>ElectronicCopy!G32</f>
        <v>c317</v>
      </c>
      <c r="F32" s="10" t="str">
        <f>ElectronicCopy!H32</f>
        <v>c19083</v>
      </c>
      <c r="G32" s="11">
        <f>Table1[[#This Row],[Sample Date]]</f>
        <v>40842</v>
      </c>
      <c r="H32" s="10" t="str">
        <f>ElectronicCopy!J32</f>
        <v>:</v>
      </c>
      <c r="I32" s="34" t="s">
        <v>151</v>
      </c>
      <c r="J32" s="80" t="s">
        <v>76</v>
      </c>
      <c r="K32" s="80"/>
      <c r="L32" s="82"/>
      <c r="M32" s="82"/>
      <c r="N32" s="82"/>
      <c r="O32" s="82"/>
      <c r="P32" s="80" t="s">
        <v>80</v>
      </c>
      <c r="Q32" s="82"/>
      <c r="R32" s="82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10157</v>
      </c>
      <c r="E33" s="10" t="str">
        <f>ElectronicCopy!G33</f>
        <v>c317</v>
      </c>
      <c r="F33" s="10" t="str">
        <f>ElectronicCopy!H33</f>
        <v>c19084</v>
      </c>
      <c r="G33" s="11">
        <f>Table1[[#This Row],[Sample Date]]</f>
        <v>40842</v>
      </c>
      <c r="H33" s="10" t="str">
        <f>ElectronicCopy!J33</f>
        <v>9:49AM</v>
      </c>
      <c r="I33" s="9"/>
      <c r="J33" s="80"/>
      <c r="K33" s="80"/>
      <c r="L33" s="82"/>
      <c r="M33" s="82"/>
      <c r="N33" s="82"/>
      <c r="O33" s="82"/>
      <c r="P33" s="80"/>
      <c r="Q33" s="82"/>
      <c r="R33" s="82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10158</v>
      </c>
      <c r="E34" s="10" t="str">
        <f>ElectronicCopy!G34</f>
        <v>c317</v>
      </c>
      <c r="F34" s="10" t="str">
        <f>ElectronicCopy!H34</f>
        <v>c19085</v>
      </c>
      <c r="G34" s="11">
        <f>Table1[[#This Row],[Sample Date]]</f>
        <v>40842</v>
      </c>
      <c r="H34" s="10" t="str">
        <f>ElectronicCopy!J34</f>
        <v>11:05AM</v>
      </c>
      <c r="I34" s="9"/>
      <c r="J34" s="80" t="s">
        <v>77</v>
      </c>
      <c r="K34" s="80"/>
      <c r="L34" s="82"/>
      <c r="M34" s="82"/>
      <c r="N34" s="82"/>
      <c r="O34" s="82"/>
      <c r="P34" s="80" t="s">
        <v>77</v>
      </c>
      <c r="Q34" s="82"/>
      <c r="R34" s="82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10159</v>
      </c>
      <c r="E35" s="10" t="str">
        <f>ElectronicCopy!G35</f>
        <v>c317</v>
      </c>
      <c r="F35" s="10" t="str">
        <f>ElectronicCopy!H35</f>
        <v>c19086</v>
      </c>
      <c r="G35" s="11">
        <f>Table1[[#This Row],[Sample Date]]</f>
        <v>40842</v>
      </c>
      <c r="H35" s="10" t="str">
        <f>ElectronicCopy!J35</f>
        <v>11:06AM</v>
      </c>
      <c r="I35" s="9"/>
      <c r="J35" s="80"/>
      <c r="K35" s="80"/>
      <c r="L35" s="82"/>
      <c r="M35" s="82"/>
      <c r="N35" s="82"/>
      <c r="O35" s="82"/>
      <c r="P35" s="80"/>
      <c r="Q35" s="82"/>
      <c r="R35" s="82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10160</v>
      </c>
      <c r="E36" s="10" t="str">
        <f>ElectronicCopy!G36</f>
        <v>c317</v>
      </c>
      <c r="F36" s="10" t="str">
        <f>ElectronicCopy!H36</f>
        <v>c19087</v>
      </c>
      <c r="G36" s="11">
        <f>Table1[[#This Row],[Sample Date]]</f>
        <v>40842</v>
      </c>
      <c r="H36" s="10" t="str">
        <f>ElectronicCopy!J36</f>
        <v>11:07AM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10161</v>
      </c>
      <c r="E37" s="10" t="str">
        <f>ElectronicCopy!G37</f>
        <v>c317</v>
      </c>
      <c r="F37" s="10" t="str">
        <f>ElectronicCopy!H37</f>
        <v>c19088</v>
      </c>
      <c r="G37" s="11">
        <f>Table1[[#This Row],[Sample Date]]</f>
        <v>40842</v>
      </c>
      <c r="H37" s="10" t="str">
        <f>ElectronicCopy!J37</f>
        <v>11:09AM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10162</v>
      </c>
      <c r="E38" s="10" t="str">
        <f>ElectronicCopy!G38</f>
        <v>c317</v>
      </c>
      <c r="F38" s="10" t="str">
        <f>ElectronicCopy!H38</f>
        <v>c19089</v>
      </c>
      <c r="G38" s="11">
        <f>Table1[[#This Row],[Sample Date]]</f>
        <v>40842</v>
      </c>
      <c r="H38" s="10" t="str">
        <f>ElectronicCopy!J38</f>
        <v>11:10AM</v>
      </c>
      <c r="I38" s="9"/>
      <c r="J38" s="84" t="s">
        <v>84</v>
      </c>
      <c r="K38" s="84"/>
      <c r="L38" s="84"/>
      <c r="M38" s="83" t="s">
        <v>99</v>
      </c>
      <c r="N38" s="83"/>
      <c r="O38" s="83"/>
      <c r="P38" s="83"/>
      <c r="Q38" s="83"/>
      <c r="R38" s="83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10163</v>
      </c>
      <c r="E39" s="10" t="str">
        <f>ElectronicCopy!G39</f>
        <v>c317</v>
      </c>
      <c r="F39" s="10" t="str">
        <f>ElectronicCopy!H39</f>
        <v>c19090</v>
      </c>
      <c r="G39" s="11">
        <f>Table1[[#This Row],[Sample Date]]</f>
        <v>40842</v>
      </c>
      <c r="H39" s="10" t="str">
        <f>ElectronicCopy!J39</f>
        <v>11:12AM</v>
      </c>
      <c r="I39" s="9"/>
      <c r="J39" s="84"/>
      <c r="K39" s="84"/>
      <c r="L39" s="84"/>
      <c r="M39" s="83"/>
      <c r="N39" s="83"/>
      <c r="O39" s="83"/>
      <c r="P39" s="83"/>
      <c r="Q39" s="83"/>
      <c r="R39" s="83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10164</v>
      </c>
      <c r="E40" s="10" t="str">
        <f>ElectronicCopy!G40</f>
        <v>c317</v>
      </c>
      <c r="F40" s="10" t="str">
        <f>ElectronicCopy!H40</f>
        <v>c19091</v>
      </c>
      <c r="G40" s="11">
        <f>Table1[[#This Row],[Sample Date]]</f>
        <v>40842</v>
      </c>
      <c r="H40" s="10" t="str">
        <f>ElectronicCopy!J40</f>
        <v>11:14AM</v>
      </c>
      <c r="I40" s="9"/>
      <c r="J40" s="84" t="s">
        <v>85</v>
      </c>
      <c r="K40" s="84"/>
      <c r="L40" s="84"/>
      <c r="M40" s="85" t="s">
        <v>100</v>
      </c>
      <c r="N40" s="85"/>
      <c r="O40" s="85"/>
      <c r="P40" s="85"/>
      <c r="Q40" s="85"/>
      <c r="R40" s="85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10165</v>
      </c>
      <c r="E41" s="10" t="str">
        <f>ElectronicCopy!G41</f>
        <v>c317</v>
      </c>
      <c r="F41" s="10" t="str">
        <f>ElectronicCopy!H41</f>
        <v>c19092</v>
      </c>
      <c r="G41" s="11">
        <f>Table1[[#This Row],[Sample Date]]</f>
        <v>40842</v>
      </c>
      <c r="H41" s="10" t="str">
        <f>ElectronicCopy!J41</f>
        <v>11:15AM</v>
      </c>
      <c r="I41" s="9"/>
      <c r="J41" s="84"/>
      <c r="K41" s="84"/>
      <c r="L41" s="84"/>
      <c r="M41" s="85"/>
      <c r="N41" s="85"/>
      <c r="O41" s="85"/>
      <c r="P41" s="85"/>
      <c r="Q41" s="85"/>
      <c r="R41" s="85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10166</v>
      </c>
      <c r="E42" s="10" t="str">
        <f>ElectronicCopy!G42</f>
        <v>c317</v>
      </c>
      <c r="F42" s="10" t="str">
        <f>ElectronicCopy!H42</f>
        <v>c19093</v>
      </c>
      <c r="G42" s="11">
        <f>Table1[[#This Row],[Sample Date]]</f>
        <v>40842</v>
      </c>
      <c r="H42" s="10" t="str">
        <f>ElectronicCopy!J42</f>
        <v>11:17AM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10167</v>
      </c>
      <c r="E43" s="10" t="str">
        <f>ElectronicCopy!G43</f>
        <v>c317</v>
      </c>
      <c r="F43" s="10" t="str">
        <f>ElectronicCopy!H43</f>
        <v>c19094</v>
      </c>
      <c r="G43" s="11">
        <f>Table1[[#This Row],[Sample Date]]</f>
        <v>40842</v>
      </c>
      <c r="H43" s="10" t="str">
        <f>ElectronicCopy!J43</f>
        <v>11:18AM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10168</v>
      </c>
      <c r="E44" s="10" t="str">
        <f>ElectronicCopy!G44</f>
        <v>c317</v>
      </c>
      <c r="F44" s="10" t="str">
        <f>ElectronicCopy!H44</f>
        <v>c19095</v>
      </c>
      <c r="G44" s="11">
        <f>Table1[[#This Row],[Sample Date]]</f>
        <v>40842</v>
      </c>
      <c r="H44" s="10" t="str">
        <f>ElectronicCopy!J44</f>
        <v>11:21AM</v>
      </c>
      <c r="I44" s="9"/>
      <c r="J44" s="86" t="s">
        <v>87</v>
      </c>
      <c r="K44" s="87"/>
      <c r="L44" s="87"/>
      <c r="M44" s="87"/>
      <c r="N44" s="87"/>
      <c r="O44" s="87"/>
      <c r="P44" s="87"/>
      <c r="Q44" s="87"/>
      <c r="R44" s="88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10169</v>
      </c>
      <c r="E45" s="10" t="str">
        <f>ElectronicCopy!G45</f>
        <v>c317</v>
      </c>
      <c r="F45" s="10" t="str">
        <f>ElectronicCopy!H45</f>
        <v>c19096</v>
      </c>
      <c r="G45" s="11">
        <f>Table1[[#This Row],[Sample Date]]</f>
        <v>40842</v>
      </c>
      <c r="H45" s="10" t="str">
        <f>ElectronicCopy!J45</f>
        <v>11:23AM</v>
      </c>
      <c r="I45" s="9"/>
      <c r="J45" s="89"/>
      <c r="K45" s="90"/>
      <c r="L45" s="90"/>
      <c r="M45" s="90"/>
      <c r="N45" s="90"/>
      <c r="O45" s="90"/>
      <c r="P45" s="90"/>
      <c r="Q45" s="90"/>
      <c r="R45" s="91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10170</v>
      </c>
      <c r="E46" s="10" t="str">
        <f>ElectronicCopy!G46</f>
        <v>c317</v>
      </c>
      <c r="F46" s="10" t="str">
        <f>ElectronicCopy!H46</f>
        <v>c19097</v>
      </c>
      <c r="G46" s="11">
        <f>Table1[[#This Row],[Sample Date]]</f>
        <v>40842</v>
      </c>
      <c r="H46" s="10" t="str">
        <f>ElectronicCopy!J46</f>
        <v>11:24AM</v>
      </c>
      <c r="I46" s="9"/>
      <c r="J46" s="89"/>
      <c r="K46" s="90"/>
      <c r="L46" s="90"/>
      <c r="M46" s="90"/>
      <c r="N46" s="90"/>
      <c r="O46" s="90"/>
      <c r="P46" s="90"/>
      <c r="Q46" s="90"/>
      <c r="R46" s="91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10171</v>
      </c>
      <c r="E47" s="10" t="str">
        <f>ElectronicCopy!G47</f>
        <v>c317</v>
      </c>
      <c r="F47" s="10" t="str">
        <f>ElectronicCopy!H47</f>
        <v>c19098</v>
      </c>
      <c r="G47" s="11">
        <f>Table1[[#This Row],[Sample Date]]</f>
        <v>40842</v>
      </c>
      <c r="H47" s="10" t="str">
        <f>ElectronicCopy!J47</f>
        <v>11:25AM</v>
      </c>
      <c r="I47" s="9"/>
      <c r="J47" s="92"/>
      <c r="K47" s="93"/>
      <c r="L47" s="93"/>
      <c r="M47" s="93"/>
      <c r="N47" s="93"/>
      <c r="O47" s="93"/>
      <c r="P47" s="93"/>
      <c r="Q47" s="93"/>
      <c r="R47" s="94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10172</v>
      </c>
      <c r="E48" s="10" t="str">
        <f>ElectronicCopy!G48</f>
        <v>c317</v>
      </c>
      <c r="F48" s="10" t="str">
        <f>ElectronicCopy!H48</f>
        <v>c19099</v>
      </c>
      <c r="G48" s="11">
        <f>Table1[[#This Row],[Sample Date]]</f>
        <v>40842</v>
      </c>
      <c r="H48" s="10" t="str">
        <f>ElectronicCopy!J48</f>
        <v>11:26AM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10173</v>
      </c>
      <c r="E49" s="10" t="str">
        <f>ElectronicCopy!G49</f>
        <v>c317</v>
      </c>
      <c r="F49" s="10" t="str">
        <f>ElectronicCopy!H49</f>
        <v>c19100</v>
      </c>
      <c r="G49" s="11">
        <f>Table1[[#This Row],[Sample Date]]</f>
        <v>40842</v>
      </c>
      <c r="H49" s="10" t="str">
        <f>ElectronicCopy!J49</f>
        <v>11:28AM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10174</v>
      </c>
      <c r="E50" s="10" t="str">
        <f>ElectronicCopy!G50</f>
        <v>c317</v>
      </c>
      <c r="F50" s="10" t="str">
        <f>ElectronicCopy!H50</f>
        <v>c19101</v>
      </c>
      <c r="G50" s="11">
        <f>Table1[[#This Row],[Sample Date]]</f>
        <v>40842</v>
      </c>
      <c r="H50" s="10" t="str">
        <f>ElectronicCopy!J50</f>
        <v>11:40AM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10175</v>
      </c>
      <c r="E51" s="10" t="str">
        <f>ElectronicCopy!G51</f>
        <v>c317</v>
      </c>
      <c r="F51" s="10" t="str">
        <f>ElectronicCopy!H51</f>
        <v>c19102</v>
      </c>
      <c r="G51" s="11">
        <f>Table1[[#This Row],[Sample Date]]</f>
        <v>40842</v>
      </c>
      <c r="H51" s="10" t="str">
        <f>ElectronicCopy!J51</f>
        <v>11:41AM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10176</v>
      </c>
      <c r="E52" s="10" t="str">
        <f>ElectronicCopy!G52</f>
        <v>c317</v>
      </c>
      <c r="F52" s="10" t="str">
        <f>ElectronicCopy!H52</f>
        <v>c19103</v>
      </c>
      <c r="G52" s="11">
        <f>Table1[[#This Row],[Sample Date]]</f>
        <v>40842</v>
      </c>
      <c r="H52" s="10" t="str">
        <f>ElectronicCopy!J52</f>
        <v>11:42AM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10177</v>
      </c>
      <c r="E53" s="10" t="str">
        <f>ElectronicCopy!G53</f>
        <v>c317</v>
      </c>
      <c r="F53" s="10" t="str">
        <f>ElectronicCopy!H53</f>
        <v>c19104</v>
      </c>
      <c r="G53" s="11">
        <f>Table1[[#This Row],[Sample Date]]</f>
        <v>40842</v>
      </c>
      <c r="H53" s="10" t="str">
        <f>ElectronicCopy!J53</f>
        <v>11:43AM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10178</v>
      </c>
      <c r="E54" s="10" t="str">
        <f>ElectronicCopy!U2</f>
        <v>c317</v>
      </c>
      <c r="F54" s="10" t="str">
        <f>ElectronicCopy!V2</f>
        <v>c19105</v>
      </c>
      <c r="G54" s="11">
        <f>Table1[[#This Row],[Sample Date]]</f>
        <v>40842</v>
      </c>
      <c r="H54" s="10" t="str">
        <f>ElectronicCopy!X2</f>
        <v>11:44AM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10126</v>
      </c>
      <c r="C2" s="12">
        <f>Table1[[#This Row],[ARL Set No.]]</f>
        <v>317</v>
      </c>
      <c r="D2" s="12">
        <f>Table1[[#This Row],[ARL Lab No.]]</f>
        <v>19053</v>
      </c>
      <c r="E2" s="13">
        <f>Table1[[#This Row],[Sample Date]]</f>
        <v>40842</v>
      </c>
      <c r="F2" s="12" t="str">
        <f>CONCATENATE(FieldWorksheet!J2,":",FieldWorksheet!K2,FieldWorksheet!L2)</f>
        <v>8:45AM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19.184999999999999</v>
      </c>
    </row>
    <row r="3" spans="1:10">
      <c r="A3" s="12">
        <v>2</v>
      </c>
      <c r="B3" s="12">
        <f>Table1[[#This Row],[Sample ID]]</f>
        <v>10127</v>
      </c>
      <c r="C3" s="12">
        <f>Table1[[#This Row],[ARL Set No.]]</f>
        <v>317</v>
      </c>
      <c r="D3" s="12">
        <f>Table1[[#This Row],[ARL Lab No.]]</f>
        <v>19054</v>
      </c>
      <c r="E3" s="13">
        <f>Table1[[#This Row],[Sample Date]]</f>
        <v>40842</v>
      </c>
      <c r="F3" s="12" t="str">
        <f>CONCATENATE(FieldWorksheet!J3,":",FieldWorksheet!K3,FieldWorksheet!L3)</f>
        <v>8:47AM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2.855</v>
      </c>
    </row>
    <row r="4" spans="1:10">
      <c r="A4" s="12">
        <v>3</v>
      </c>
      <c r="B4" s="12">
        <f>Table1[[#This Row],[Sample ID]]</f>
        <v>10128</v>
      </c>
      <c r="C4" s="12">
        <f>Table1[[#This Row],[ARL Set No.]]</f>
        <v>317</v>
      </c>
      <c r="D4" s="12">
        <f>Table1[[#This Row],[ARL Lab No.]]</f>
        <v>19055</v>
      </c>
      <c r="E4" s="13">
        <f>Table1[[#This Row],[Sample Date]]</f>
        <v>40842</v>
      </c>
      <c r="F4" s="12" t="str">
        <f>CONCATENATE(FieldWorksheet!J4,":",FieldWorksheet!K4,FieldWorksheet!L4)</f>
        <v>8:48AM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3.2149999999999999</v>
      </c>
    </row>
    <row r="5" spans="1:10">
      <c r="A5" s="12">
        <v>4</v>
      </c>
      <c r="B5" s="12">
        <f>Table1[[#This Row],[Sample ID]]</f>
        <v>10129</v>
      </c>
      <c r="C5" s="12">
        <f>Table1[[#This Row],[ARL Set No.]]</f>
        <v>317</v>
      </c>
      <c r="D5" s="12">
        <f>Table1[[#This Row],[ARL Lab No.]]</f>
        <v>19056</v>
      </c>
      <c r="E5" s="13">
        <f>Table1[[#This Row],[Sample Date]]</f>
        <v>40842</v>
      </c>
      <c r="F5" s="12" t="str">
        <f>CONCATENATE(FieldWorksheet!J5,":",FieldWorksheet!K5,FieldWorksheet!L5)</f>
        <v>8:49AM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4.6500000000000004</v>
      </c>
    </row>
    <row r="6" spans="1:10">
      <c r="A6" s="12">
        <v>5</v>
      </c>
      <c r="B6" s="12">
        <f>Table1[[#This Row],[Sample ID]]</f>
        <v>10130</v>
      </c>
      <c r="C6" s="12">
        <f>Table1[[#This Row],[ARL Set No.]]</f>
        <v>317</v>
      </c>
      <c r="D6" s="12">
        <f>Table1[[#This Row],[ARL Lab No.]]</f>
        <v>19057</v>
      </c>
      <c r="E6" s="13">
        <f>Table1[[#This Row],[Sample Date]]</f>
        <v>40842</v>
      </c>
      <c r="F6" s="12" t="str">
        <f>CONCATENATE(FieldWorksheet!J6,":",FieldWorksheet!K6,FieldWorksheet!L6)</f>
        <v>8:50AM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12.815</v>
      </c>
    </row>
    <row r="7" spans="1:10">
      <c r="A7" s="12">
        <v>6</v>
      </c>
      <c r="B7" s="12">
        <f>Table1[[#This Row],[Sample ID]]</f>
        <v>10131</v>
      </c>
      <c r="C7" s="12">
        <f>Table1[[#This Row],[ARL Set No.]]</f>
        <v>317</v>
      </c>
      <c r="D7" s="12">
        <f>Table1[[#This Row],[ARL Lab No.]]</f>
        <v>19058</v>
      </c>
      <c r="E7" s="13">
        <f>Table1[[#This Row],[Sample Date]]</f>
        <v>40842</v>
      </c>
      <c r="F7" s="12" t="str">
        <f>CONCATENATE(FieldWorksheet!J7,":",FieldWorksheet!K7,FieldWorksheet!L7)</f>
        <v>8:52AM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16.754999999999999</v>
      </c>
    </row>
    <row r="8" spans="1:10">
      <c r="A8" s="12">
        <v>7</v>
      </c>
      <c r="B8" s="12">
        <f>Table1[[#This Row],[Sample ID]]</f>
        <v>10132</v>
      </c>
      <c r="C8" s="12">
        <f>Table1[[#This Row],[ARL Set No.]]</f>
        <v>317</v>
      </c>
      <c r="D8" s="12">
        <f>Table1[[#This Row],[ARL Lab No.]]</f>
        <v>19059</v>
      </c>
      <c r="E8" s="13">
        <f>Table1[[#This Row],[Sample Date]]</f>
        <v>40842</v>
      </c>
      <c r="F8" s="12" t="str">
        <f>CONCATENATE(FieldWorksheet!J8,":",FieldWorksheet!K8,FieldWorksheet!L8)</f>
        <v>8:56AM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14.88</v>
      </c>
    </row>
    <row r="9" spans="1:10">
      <c r="A9" s="12">
        <v>8</v>
      </c>
      <c r="B9" s="12">
        <f>Table1[[#This Row],[Sample ID]]</f>
        <v>10133</v>
      </c>
      <c r="C9" s="12">
        <f>Table1[[#This Row],[ARL Set No.]]</f>
        <v>317</v>
      </c>
      <c r="D9" s="12">
        <f>Table1[[#This Row],[ARL Lab No.]]</f>
        <v>19060</v>
      </c>
      <c r="E9" s="13">
        <f>Table1[[#This Row],[Sample Date]]</f>
        <v>40842</v>
      </c>
      <c r="F9" s="12" t="str">
        <f>CONCATENATE(FieldWorksheet!J9,":",FieldWorksheet!K9,FieldWorksheet!L9)</f>
        <v>8:57AM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9.6750000000000007</v>
      </c>
    </row>
    <row r="10" spans="1:10">
      <c r="A10" s="12">
        <v>9</v>
      </c>
      <c r="B10" s="12">
        <f>Table1[[#This Row],[Sample ID]]</f>
        <v>10134</v>
      </c>
      <c r="C10" s="12">
        <f>Table1[[#This Row],[ARL Set No.]]</f>
        <v>317</v>
      </c>
      <c r="D10" s="12">
        <f>Table1[[#This Row],[ARL Lab No.]]</f>
        <v>19061</v>
      </c>
      <c r="E10" s="13">
        <f>Table1[[#This Row],[Sample Date]]</f>
        <v>40842</v>
      </c>
      <c r="F10" s="12" t="str">
        <f>CONCATENATE(FieldWorksheet!J10,":",FieldWorksheet!K10,FieldWorksheet!L10)</f>
        <v>8:58AM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7.7</v>
      </c>
    </row>
    <row r="11" spans="1:10">
      <c r="A11" s="12">
        <v>10</v>
      </c>
      <c r="B11" s="12">
        <f>Table1[[#This Row],[Sample ID]]</f>
        <v>10135</v>
      </c>
      <c r="C11" s="12">
        <f>Table1[[#This Row],[ARL Set No.]]</f>
        <v>317</v>
      </c>
      <c r="D11" s="12">
        <f>Table1[[#This Row],[ARL Lab No.]]</f>
        <v>19062</v>
      </c>
      <c r="E11" s="13">
        <f>Table1[[#This Row],[Sample Date]]</f>
        <v>40842</v>
      </c>
      <c r="F11" s="12" t="str">
        <f>CONCATENATE(FieldWorksheet!J11,":",FieldWorksheet!K11,FieldWorksheet!L11)</f>
        <v>8:59AM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3.65</v>
      </c>
    </row>
    <row r="12" spans="1:10">
      <c r="A12" s="12">
        <v>11</v>
      </c>
      <c r="B12" s="12">
        <f>Table1[[#This Row],[Sample ID]]</f>
        <v>10136</v>
      </c>
      <c r="C12" s="12">
        <f>Table1[[#This Row],[ARL Set No.]]</f>
        <v>317</v>
      </c>
      <c r="D12" s="12">
        <f>Table1[[#This Row],[ARL Lab No.]]</f>
        <v>19063</v>
      </c>
      <c r="E12" s="13">
        <f>Table1[[#This Row],[Sample Date]]</f>
        <v>40842</v>
      </c>
      <c r="F12" s="12" t="str">
        <f>CONCATENATE(FieldWorksheet!J12,":",FieldWorksheet!K12,FieldWorksheet!L12)</f>
        <v>9:02AM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14.475</v>
      </c>
    </row>
    <row r="13" spans="1:10">
      <c r="A13" s="12">
        <v>12</v>
      </c>
      <c r="B13" s="12">
        <f>Table1[[#This Row],[Sample ID]]</f>
        <v>10137</v>
      </c>
      <c r="C13" s="12">
        <f>Table1[[#This Row],[ARL Set No.]]</f>
        <v>317</v>
      </c>
      <c r="D13" s="12">
        <f>Table1[[#This Row],[ARL Lab No.]]</f>
        <v>19064</v>
      </c>
      <c r="E13" s="13">
        <f>Table1[[#This Row],[Sample Date]]</f>
        <v>40842</v>
      </c>
      <c r="F13" s="12" t="str">
        <f>CONCATENATE(FieldWorksheet!J13,":",FieldWorksheet!K13,FieldWorksheet!L13)</f>
        <v>9:04AM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10.98</v>
      </c>
    </row>
    <row r="14" spans="1:10">
      <c r="A14" s="12">
        <v>13</v>
      </c>
      <c r="B14" s="12">
        <f>Table1[[#This Row],[Sample ID]]</f>
        <v>10138</v>
      </c>
      <c r="C14" s="12">
        <f>Table1[[#This Row],[ARL Set No.]]</f>
        <v>317</v>
      </c>
      <c r="D14" s="12">
        <f>Table1[[#This Row],[ARL Lab No.]]</f>
        <v>19065</v>
      </c>
      <c r="E14" s="13">
        <f>Table1[[#This Row],[Sample Date]]</f>
        <v>40842</v>
      </c>
      <c r="F14" s="12" t="str">
        <f>CONCATENATE(FieldWorksheet!J14,":",FieldWorksheet!K14,FieldWorksheet!L14)</f>
        <v>9:05AM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11.755000000000001</v>
      </c>
    </row>
    <row r="15" spans="1:10">
      <c r="A15" s="12">
        <v>14</v>
      </c>
      <c r="B15" s="12">
        <f>Table1[[#This Row],[Sample ID]]</f>
        <v>10139</v>
      </c>
      <c r="C15" s="12">
        <f>Table1[[#This Row],[ARL Set No.]]</f>
        <v>317</v>
      </c>
      <c r="D15" s="12">
        <f>Table1[[#This Row],[ARL Lab No.]]</f>
        <v>19066</v>
      </c>
      <c r="E15" s="13">
        <f>Table1[[#This Row],[Sample Date]]</f>
        <v>40842</v>
      </c>
      <c r="F15" s="12" t="str">
        <f>CONCATENATE(FieldWorksheet!J15,":",FieldWorksheet!K15,FieldWorksheet!L15)</f>
        <v>9:07AM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14.785</v>
      </c>
    </row>
    <row r="16" spans="1:10">
      <c r="A16" s="12">
        <v>15</v>
      </c>
      <c r="B16" s="12">
        <f>Table1[[#This Row],[Sample ID]]</f>
        <v>10140</v>
      </c>
      <c r="C16" s="12">
        <f>Table1[[#This Row],[ARL Set No.]]</f>
        <v>317</v>
      </c>
      <c r="D16" s="12">
        <f>Table1[[#This Row],[ARL Lab No.]]</f>
        <v>19067</v>
      </c>
      <c r="E16" s="13">
        <f>Table1[[#This Row],[Sample Date]]</f>
        <v>40842</v>
      </c>
      <c r="F16" s="12" t="str">
        <f>CONCATENATE(FieldWorksheet!J16,":",FieldWorksheet!K16,FieldWorksheet!L16)</f>
        <v>9:09AM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8.7650000000000006</v>
      </c>
    </row>
    <row r="17" spans="1:10">
      <c r="A17" s="12">
        <v>16</v>
      </c>
      <c r="B17" s="12">
        <f>Table1[[#This Row],[Sample ID]]</f>
        <v>10141</v>
      </c>
      <c r="C17" s="12">
        <f>Table1[[#This Row],[ARL Set No.]]</f>
        <v>317</v>
      </c>
      <c r="D17" s="12">
        <f>Table1[[#This Row],[ARL Lab No.]]</f>
        <v>19068</v>
      </c>
      <c r="E17" s="13">
        <f>Table1[[#This Row],[Sample Date]]</f>
        <v>40842</v>
      </c>
      <c r="F17" s="12" t="str">
        <f>CONCATENATE(FieldWorksheet!J17,":",FieldWorksheet!K17,FieldWorksheet!L17)</f>
        <v>9:10AM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20.195</v>
      </c>
    </row>
    <row r="18" spans="1:10">
      <c r="A18" s="12">
        <v>17</v>
      </c>
      <c r="B18" s="12">
        <f>Table1[[#This Row],[Sample ID]]</f>
        <v>10142</v>
      </c>
      <c r="C18" s="12">
        <f>Table1[[#This Row],[ARL Set No.]]</f>
        <v>317</v>
      </c>
      <c r="D18" s="12">
        <f>Table1[[#This Row],[ARL Lab No.]]</f>
        <v>19069</v>
      </c>
      <c r="E18" s="13">
        <f>Table1[[#This Row],[Sample Date]]</f>
        <v>40842</v>
      </c>
      <c r="F18" s="12" t="str">
        <f>CONCATENATE(FieldWorksheet!J18,":",FieldWorksheet!K18,FieldWorksheet!L18)</f>
        <v>9:30AM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11.615</v>
      </c>
    </row>
    <row r="19" spans="1:10">
      <c r="A19" s="12">
        <v>18</v>
      </c>
      <c r="B19" s="12">
        <f>Table1[[#This Row],[Sample ID]]</f>
        <v>10143</v>
      </c>
      <c r="C19" s="12">
        <f>Table1[[#This Row],[ARL Set No.]]</f>
        <v>317</v>
      </c>
      <c r="D19" s="12">
        <f>Table1[[#This Row],[ARL Lab No.]]</f>
        <v>19070</v>
      </c>
      <c r="E19" s="13">
        <f>Table1[[#This Row],[Sample Date]]</f>
        <v>40842</v>
      </c>
      <c r="F19" s="12" t="str">
        <f>CONCATENATE(FieldWorksheet!J19,":",FieldWorksheet!K19,FieldWorksheet!L19)</f>
        <v>9:31AM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2.61</v>
      </c>
    </row>
    <row r="20" spans="1:10">
      <c r="A20" s="12">
        <v>19</v>
      </c>
      <c r="B20" s="12">
        <f>Table1[[#This Row],[Sample ID]]</f>
        <v>10144</v>
      </c>
      <c r="C20" s="12">
        <f>Table1[[#This Row],[ARL Set No.]]</f>
        <v>317</v>
      </c>
      <c r="D20" s="12">
        <f>Table1[[#This Row],[ARL Lab No.]]</f>
        <v>19071</v>
      </c>
      <c r="E20" s="13">
        <f>Table1[[#This Row],[Sample Date]]</f>
        <v>40842</v>
      </c>
      <c r="F20" s="12" t="str">
        <f>CONCATENATE(FieldWorksheet!J20,":",FieldWorksheet!K20,FieldWorksheet!L20)</f>
        <v>9:32AM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4.6150000000000002</v>
      </c>
    </row>
    <row r="21" spans="1:10">
      <c r="A21" s="12">
        <v>20</v>
      </c>
      <c r="B21" s="12">
        <f>Table1[[#This Row],[Sample ID]]</f>
        <v>10145</v>
      </c>
      <c r="C21" s="12">
        <f>Table1[[#This Row],[ARL Set No.]]</f>
        <v>317</v>
      </c>
      <c r="D21" s="12">
        <f>Table1[[#This Row],[ARL Lab No.]]</f>
        <v>19072</v>
      </c>
      <c r="E21" s="13">
        <f>Table1[[#This Row],[Sample Date]]</f>
        <v>40842</v>
      </c>
      <c r="F21" s="12" t="str">
        <f>CONCATENATE(FieldWorksheet!J21,":",FieldWorksheet!K21,FieldWorksheet!L21)</f>
        <v>9:34AM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4.8049999999999997</v>
      </c>
    </row>
    <row r="22" spans="1:10">
      <c r="A22" s="12">
        <v>21</v>
      </c>
      <c r="B22" s="12">
        <f>Table1[[#This Row],[Sample ID]]</f>
        <v>10146</v>
      </c>
      <c r="C22" s="12">
        <f>Table1[[#This Row],[ARL Set No.]]</f>
        <v>317</v>
      </c>
      <c r="D22" s="12">
        <f>Table1[[#This Row],[ARL Lab No.]]</f>
        <v>19073</v>
      </c>
      <c r="E22" s="13">
        <f>Table1[[#This Row],[Sample Date]]</f>
        <v>40842</v>
      </c>
      <c r="F22" s="12" t="str">
        <f>CONCATENATE(FieldWorksheet!J22,":",FieldWorksheet!K22,FieldWorksheet!L22)</f>
        <v>9:36AM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6.7149999999999999</v>
      </c>
    </row>
    <row r="23" spans="1:10">
      <c r="A23" s="12">
        <v>22</v>
      </c>
      <c r="B23" s="12">
        <f>Table1[[#This Row],[Sample ID]]</f>
        <v>10147</v>
      </c>
      <c r="C23" s="12">
        <f>Table1[[#This Row],[ARL Set No.]]</f>
        <v>317</v>
      </c>
      <c r="D23" s="12">
        <f>Table1[[#This Row],[ARL Lab No.]]</f>
        <v>19074</v>
      </c>
      <c r="E23" s="13">
        <f>Table1[[#This Row],[Sample Date]]</f>
        <v>40842</v>
      </c>
      <c r="F23" s="12" t="str">
        <f>CONCATENATE(FieldWorksheet!J23,":",FieldWorksheet!K23,FieldWorksheet!L23)</f>
        <v>9:37AM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4.3099999999999996</v>
      </c>
    </row>
    <row r="24" spans="1:10">
      <c r="A24" s="12">
        <v>23</v>
      </c>
      <c r="B24" s="12">
        <f>Table1[[#This Row],[Sample ID]]</f>
        <v>10148</v>
      </c>
      <c r="C24" s="12">
        <f>Table1[[#This Row],[ARL Set No.]]</f>
        <v>317</v>
      </c>
      <c r="D24" s="12">
        <f>Table1[[#This Row],[ARL Lab No.]]</f>
        <v>19075</v>
      </c>
      <c r="E24" s="13">
        <f>Table1[[#This Row],[Sample Date]]</f>
        <v>40842</v>
      </c>
      <c r="F24" s="12" t="str">
        <f>CONCATENATE(FieldWorksheet!J24,":",FieldWorksheet!K24,FieldWorksheet!L24)</f>
        <v>9:39AM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12.65</v>
      </c>
    </row>
    <row r="25" spans="1:10">
      <c r="A25" s="12">
        <v>24</v>
      </c>
      <c r="B25" s="12">
        <f>Table1[[#This Row],[Sample ID]]</f>
        <v>10149</v>
      </c>
      <c r="C25" s="12">
        <f>Table1[[#This Row],[ARL Set No.]]</f>
        <v>317</v>
      </c>
      <c r="D25" s="12">
        <f>Table1[[#This Row],[ARL Lab No.]]</f>
        <v>19076</v>
      </c>
      <c r="E25" s="13">
        <f>Table1[[#This Row],[Sample Date]]</f>
        <v>40842</v>
      </c>
      <c r="F25" s="12" t="str">
        <f>CONCATENATE(FieldWorksheet!J25,":",FieldWorksheet!K25,FieldWorksheet!L25)</f>
        <v>9:40AM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11.445</v>
      </c>
    </row>
    <row r="26" spans="1:10">
      <c r="A26" s="12">
        <v>25</v>
      </c>
      <c r="B26" s="12">
        <f>Table1[[#This Row],[Sample ID]]</f>
        <v>10150</v>
      </c>
      <c r="C26" s="12">
        <f>Table1[[#This Row],[ARL Set No.]]</f>
        <v>317</v>
      </c>
      <c r="D26" s="12">
        <f>Table1[[#This Row],[ARL Lab No.]]</f>
        <v>19077</v>
      </c>
      <c r="E26" s="13">
        <f>Table1[[#This Row],[Sample Date]]</f>
        <v>40842</v>
      </c>
      <c r="F26" s="12" t="str">
        <f>CONCATENATE(FieldWorksheet!J26,":",FieldWorksheet!K26,FieldWorksheet!L26)</f>
        <v>9:41AM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2.16</v>
      </c>
    </row>
    <row r="27" spans="1:10">
      <c r="A27" s="12">
        <v>26</v>
      </c>
      <c r="B27" s="12">
        <f>Table1[[#This Row],[Sample ID]]</f>
        <v>10151</v>
      </c>
      <c r="C27" s="12">
        <f>Table1[[#This Row],[ARL Set No.]]</f>
        <v>317</v>
      </c>
      <c r="D27" s="12">
        <f>Table1[[#This Row],[ARL Lab No.]]</f>
        <v>19078</v>
      </c>
      <c r="E27" s="13">
        <f>Table1[[#This Row],[Sample Date]]</f>
        <v>40842</v>
      </c>
      <c r="F27" s="12" t="str">
        <f>CONCATENATE(FieldWorksheet!J27,":",FieldWorksheet!K27,FieldWorksheet!L27)</f>
        <v>9:43AM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5.4450000000000003</v>
      </c>
    </row>
    <row r="28" spans="1:10">
      <c r="A28" s="12">
        <v>27</v>
      </c>
      <c r="B28" s="12">
        <f>Table1[[#This Row],[Sample ID]]</f>
        <v>10152</v>
      </c>
      <c r="C28" s="12">
        <f>Table1[[#This Row],[ARL Set No.]]</f>
        <v>317</v>
      </c>
      <c r="D28" s="12">
        <f>Table1[[#This Row],[ARL Lab No.]]</f>
        <v>19079</v>
      </c>
      <c r="E28" s="13">
        <f>Table1[[#This Row],[Sample Date]]</f>
        <v>40842</v>
      </c>
      <c r="F28" s="12" t="str">
        <f>CONCATENATE(FieldWorksheet!J28,":",FieldWorksheet!K28,FieldWorksheet!L28)</f>
        <v>9:44AM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9.8149999999999995</v>
      </c>
    </row>
    <row r="29" spans="1:10">
      <c r="A29" s="12">
        <v>28</v>
      </c>
      <c r="B29" s="12">
        <f>Table1[[#This Row],[Sample ID]]</f>
        <v>10153</v>
      </c>
      <c r="C29" s="12">
        <f>Table1[[#This Row],[ARL Set No.]]</f>
        <v>317</v>
      </c>
      <c r="D29" s="12">
        <f>Table1[[#This Row],[ARL Lab No.]]</f>
        <v>19080</v>
      </c>
      <c r="E29" s="13">
        <f>Table1[[#This Row],[Sample Date]]</f>
        <v>40842</v>
      </c>
      <c r="F29" s="12" t="str">
        <f>CONCATENATE(FieldWorksheet!J29,":",FieldWorksheet!K29,FieldWorksheet!L29)</f>
        <v>9:45AM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1.4550000000000001</v>
      </c>
    </row>
    <row r="30" spans="1:10">
      <c r="A30" s="12">
        <v>29</v>
      </c>
      <c r="B30" s="12">
        <f>Table1[[#This Row],[Sample ID]]</f>
        <v>10154</v>
      </c>
      <c r="C30" s="12">
        <f>Table1[[#This Row],[ARL Set No.]]</f>
        <v>317</v>
      </c>
      <c r="D30" s="12">
        <f>Table1[[#This Row],[ARL Lab No.]]</f>
        <v>19081</v>
      </c>
      <c r="E30" s="13">
        <f>Table1[[#This Row],[Sample Date]]</f>
        <v>40842</v>
      </c>
      <c r="F30" s="12" t="str">
        <f>CONCATENATE(FieldWorksheet!J30,":",FieldWorksheet!K30,FieldWorksheet!L30)</f>
        <v>9:48AM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3.7050000000000001</v>
      </c>
    </row>
    <row r="31" spans="1:10">
      <c r="A31" s="12">
        <v>30</v>
      </c>
      <c r="B31" s="12">
        <f>Table1[[#This Row],[Sample ID]]</f>
        <v>10155</v>
      </c>
      <c r="C31" s="12">
        <f>Table1[[#This Row],[ARL Set No.]]</f>
        <v>317</v>
      </c>
      <c r="D31" s="12">
        <f>Table1[[#This Row],[ARL Lab No.]]</f>
        <v>19082</v>
      </c>
      <c r="E31" s="13">
        <f>Table1[[#This Row],[Sample Date]]</f>
        <v>40842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10156</v>
      </c>
      <c r="C32" s="12">
        <f>Table1[[#This Row],[ARL Set No.]]</f>
        <v>317</v>
      </c>
      <c r="D32" s="12">
        <f>Table1[[#This Row],[ARL Lab No.]]</f>
        <v>19083</v>
      </c>
      <c r="E32" s="13">
        <f>Table1[[#This Row],[Sample Date]]</f>
        <v>40842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10157</v>
      </c>
      <c r="C33" s="12">
        <f>Table1[[#This Row],[ARL Set No.]]</f>
        <v>317</v>
      </c>
      <c r="D33" s="12">
        <f>Table1[[#This Row],[ARL Lab No.]]</f>
        <v>19084</v>
      </c>
      <c r="E33" s="13">
        <f>Table1[[#This Row],[Sample Date]]</f>
        <v>40842</v>
      </c>
      <c r="F33" s="12" t="str">
        <f>CONCATENATE(FieldWorksheet!J33,":",FieldWorksheet!K33,FieldWorksheet!L33)</f>
        <v>9:49AM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8.67</v>
      </c>
    </row>
    <row r="34" spans="1:10">
      <c r="A34" s="12">
        <v>33</v>
      </c>
      <c r="B34" s="12">
        <f>Table1[[#This Row],[Sample ID]]</f>
        <v>10158</v>
      </c>
      <c r="C34" s="12">
        <f>Table1[[#This Row],[ARL Set No.]]</f>
        <v>317</v>
      </c>
      <c r="D34" s="12">
        <f>Table1[[#This Row],[ARL Lab No.]]</f>
        <v>19085</v>
      </c>
      <c r="E34" s="13">
        <f>Table1[[#This Row],[Sample Date]]</f>
        <v>40842</v>
      </c>
      <c r="F34" s="12" t="str">
        <f>CONCATENATE(FieldWorksheet!J34,":",FieldWorksheet!K34,FieldWorksheet!L34)</f>
        <v>11:05AM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1.93</v>
      </c>
    </row>
    <row r="35" spans="1:10">
      <c r="A35" s="12">
        <v>34</v>
      </c>
      <c r="B35" s="12">
        <f>Table1[[#This Row],[Sample ID]]</f>
        <v>10159</v>
      </c>
      <c r="C35" s="12">
        <f>Table1[[#This Row],[ARL Set No.]]</f>
        <v>317</v>
      </c>
      <c r="D35" s="12">
        <f>Table1[[#This Row],[ARL Lab No.]]</f>
        <v>19086</v>
      </c>
      <c r="E35" s="13">
        <f>Table1[[#This Row],[Sample Date]]</f>
        <v>40842</v>
      </c>
      <c r="F35" s="12" t="str">
        <f>CONCATENATE(FieldWorksheet!J35,":",FieldWorksheet!K35,FieldWorksheet!L35)</f>
        <v>11:06AM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7.68</v>
      </c>
    </row>
    <row r="36" spans="1:10">
      <c r="A36" s="12">
        <v>35</v>
      </c>
      <c r="B36" s="12">
        <f>Table1[[#This Row],[Sample ID]]</f>
        <v>10160</v>
      </c>
      <c r="C36" s="12">
        <f>Table1[[#This Row],[ARL Set No.]]</f>
        <v>317</v>
      </c>
      <c r="D36" s="12">
        <f>Table1[[#This Row],[ARL Lab No.]]</f>
        <v>19087</v>
      </c>
      <c r="E36" s="13">
        <f>Table1[[#This Row],[Sample Date]]</f>
        <v>40842</v>
      </c>
      <c r="F36" s="12" t="str">
        <f>CONCATENATE(FieldWorksheet!J36,":",FieldWorksheet!K36,FieldWorksheet!L36)</f>
        <v>11:07AM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11.855</v>
      </c>
    </row>
    <row r="37" spans="1:10">
      <c r="A37" s="12">
        <v>36</v>
      </c>
      <c r="B37" s="12">
        <f>Table1[[#This Row],[Sample ID]]</f>
        <v>10161</v>
      </c>
      <c r="C37" s="12">
        <f>Table1[[#This Row],[ARL Set No.]]</f>
        <v>317</v>
      </c>
      <c r="D37" s="12">
        <f>Table1[[#This Row],[ARL Lab No.]]</f>
        <v>19088</v>
      </c>
      <c r="E37" s="13">
        <f>Table1[[#This Row],[Sample Date]]</f>
        <v>40842</v>
      </c>
      <c r="F37" s="12" t="str">
        <f>CONCATENATE(FieldWorksheet!J37,":",FieldWorksheet!K37,FieldWorksheet!L37)</f>
        <v>11:09AM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13.61</v>
      </c>
    </row>
    <row r="38" spans="1:10">
      <c r="A38" s="12">
        <v>37</v>
      </c>
      <c r="B38" s="12">
        <f>Table1[[#This Row],[Sample ID]]</f>
        <v>10162</v>
      </c>
      <c r="C38" s="12">
        <f>Table1[[#This Row],[ARL Set No.]]</f>
        <v>317</v>
      </c>
      <c r="D38" s="12">
        <f>Table1[[#This Row],[ARL Lab No.]]</f>
        <v>19089</v>
      </c>
      <c r="E38" s="13">
        <f>Table1[[#This Row],[Sample Date]]</f>
        <v>40842</v>
      </c>
      <c r="F38" s="12" t="str">
        <f>CONCATENATE(FieldWorksheet!J38,":",FieldWorksheet!K38,FieldWorksheet!L38)</f>
        <v>11:10AM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4.085</v>
      </c>
    </row>
    <row r="39" spans="1:10">
      <c r="A39" s="12">
        <v>38</v>
      </c>
      <c r="B39" s="12">
        <f>Table1[[#This Row],[Sample ID]]</f>
        <v>10163</v>
      </c>
      <c r="C39" s="12">
        <f>Table1[[#This Row],[ARL Set No.]]</f>
        <v>317</v>
      </c>
      <c r="D39" s="12">
        <f>Table1[[#This Row],[ARL Lab No.]]</f>
        <v>19090</v>
      </c>
      <c r="E39" s="13">
        <f>Table1[[#This Row],[Sample Date]]</f>
        <v>40842</v>
      </c>
      <c r="F39" s="12" t="str">
        <f>CONCATENATE(FieldWorksheet!J39,":",FieldWorksheet!K39,FieldWorksheet!L39)</f>
        <v>11:12AM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3.88</v>
      </c>
    </row>
    <row r="40" spans="1:10">
      <c r="A40" s="12">
        <v>39</v>
      </c>
      <c r="B40" s="12">
        <f>Table1[[#This Row],[Sample ID]]</f>
        <v>10164</v>
      </c>
      <c r="C40" s="12">
        <f>Table1[[#This Row],[ARL Set No.]]</f>
        <v>317</v>
      </c>
      <c r="D40" s="12">
        <f>Table1[[#This Row],[ARL Lab No.]]</f>
        <v>19091</v>
      </c>
      <c r="E40" s="13">
        <f>Table1[[#This Row],[Sample Date]]</f>
        <v>40842</v>
      </c>
      <c r="F40" s="12" t="str">
        <f>CONCATENATE(FieldWorksheet!J40,":",FieldWorksheet!K40,FieldWorksheet!L40)</f>
        <v>11:14AM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2.915</v>
      </c>
    </row>
    <row r="41" spans="1:10">
      <c r="A41" s="12">
        <v>40</v>
      </c>
      <c r="B41" s="12">
        <f>Table1[[#This Row],[Sample ID]]</f>
        <v>10165</v>
      </c>
      <c r="C41" s="12">
        <f>Table1[[#This Row],[ARL Set No.]]</f>
        <v>317</v>
      </c>
      <c r="D41" s="12">
        <f>Table1[[#This Row],[ARL Lab No.]]</f>
        <v>19092</v>
      </c>
      <c r="E41" s="13">
        <f>Table1[[#This Row],[Sample Date]]</f>
        <v>40842</v>
      </c>
      <c r="F41" s="12" t="str">
        <f>CONCATENATE(FieldWorksheet!J41,":",FieldWorksheet!K41,FieldWorksheet!L41)</f>
        <v>11:15AM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3.4750000000000001</v>
      </c>
    </row>
    <row r="42" spans="1:10">
      <c r="A42" s="12">
        <v>41</v>
      </c>
      <c r="B42" s="12">
        <f>Table1[[#This Row],[Sample ID]]</f>
        <v>10166</v>
      </c>
      <c r="C42" s="12">
        <f>Table1[[#This Row],[ARL Set No.]]</f>
        <v>317</v>
      </c>
      <c r="D42" s="12">
        <f>Table1[[#This Row],[ARL Lab No.]]</f>
        <v>19093</v>
      </c>
      <c r="E42" s="13">
        <f>Table1[[#This Row],[Sample Date]]</f>
        <v>40842</v>
      </c>
      <c r="F42" s="12" t="str">
        <f>CONCATENATE(FieldWorksheet!J42,":",FieldWorksheet!K42,FieldWorksheet!L42)</f>
        <v>11:17AM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4.8099999999999996</v>
      </c>
    </row>
    <row r="43" spans="1:10">
      <c r="A43" s="12">
        <v>42</v>
      </c>
      <c r="B43" s="12">
        <f>Table1[[#This Row],[Sample ID]]</f>
        <v>10167</v>
      </c>
      <c r="C43" s="12">
        <f>Table1[[#This Row],[ARL Set No.]]</f>
        <v>317</v>
      </c>
      <c r="D43" s="12">
        <f>Table1[[#This Row],[ARL Lab No.]]</f>
        <v>19094</v>
      </c>
      <c r="E43" s="13">
        <f>Table1[[#This Row],[Sample Date]]</f>
        <v>40842</v>
      </c>
      <c r="F43" s="12" t="str">
        <f>CONCATENATE(FieldWorksheet!J43,":",FieldWorksheet!K43,FieldWorksheet!L43)</f>
        <v>11:18AM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8.64</v>
      </c>
    </row>
    <row r="44" spans="1:10">
      <c r="A44" s="12">
        <v>43</v>
      </c>
      <c r="B44" s="12">
        <f>Table1[[#This Row],[Sample ID]]</f>
        <v>10168</v>
      </c>
      <c r="C44" s="12">
        <f>Table1[[#This Row],[ARL Set No.]]</f>
        <v>317</v>
      </c>
      <c r="D44" s="12">
        <f>Table1[[#This Row],[ARL Lab No.]]</f>
        <v>19095</v>
      </c>
      <c r="E44" s="13">
        <f>Table1[[#This Row],[Sample Date]]</f>
        <v>40842</v>
      </c>
      <c r="F44" s="12" t="str">
        <f>CONCATENATE(FieldWorksheet!J44,":",FieldWorksheet!K44,FieldWorksheet!L44)</f>
        <v>11:21AM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2.855</v>
      </c>
    </row>
    <row r="45" spans="1:10">
      <c r="A45" s="12">
        <v>44</v>
      </c>
      <c r="B45" s="12">
        <f>Table1[[#This Row],[Sample ID]]</f>
        <v>10169</v>
      </c>
      <c r="C45" s="12">
        <f>Table1[[#This Row],[ARL Set No.]]</f>
        <v>317</v>
      </c>
      <c r="D45" s="12">
        <f>Table1[[#This Row],[ARL Lab No.]]</f>
        <v>19096</v>
      </c>
      <c r="E45" s="13">
        <f>Table1[[#This Row],[Sample Date]]</f>
        <v>40842</v>
      </c>
      <c r="F45" s="12" t="str">
        <f>CONCATENATE(FieldWorksheet!J45,":",FieldWorksheet!K45,FieldWorksheet!L45)</f>
        <v>11:23AM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4.4749999999999996</v>
      </c>
    </row>
    <row r="46" spans="1:10">
      <c r="A46" s="12">
        <v>45</v>
      </c>
      <c r="B46" s="12">
        <f>Table1[[#This Row],[Sample ID]]</f>
        <v>10170</v>
      </c>
      <c r="C46" s="12">
        <f>Table1[[#This Row],[ARL Set No.]]</f>
        <v>317</v>
      </c>
      <c r="D46" s="12">
        <f>Table1[[#This Row],[ARL Lab No.]]</f>
        <v>19097</v>
      </c>
      <c r="E46" s="13">
        <f>Table1[[#This Row],[Sample Date]]</f>
        <v>40842</v>
      </c>
      <c r="F46" s="12" t="str">
        <f>CONCATENATE(FieldWorksheet!J46,":",FieldWorksheet!K46,FieldWorksheet!L46)</f>
        <v>11:24AM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5.1849999999999996</v>
      </c>
    </row>
    <row r="47" spans="1:10">
      <c r="A47" s="12">
        <v>46</v>
      </c>
      <c r="B47" s="12">
        <f>Table1[[#This Row],[Sample ID]]</f>
        <v>10171</v>
      </c>
      <c r="C47" s="12">
        <f>Table1[[#This Row],[ARL Set No.]]</f>
        <v>317</v>
      </c>
      <c r="D47" s="12">
        <f>Table1[[#This Row],[ARL Lab No.]]</f>
        <v>19098</v>
      </c>
      <c r="E47" s="13">
        <f>Table1[[#This Row],[Sample Date]]</f>
        <v>40842</v>
      </c>
      <c r="F47" s="12" t="str">
        <f>CONCATENATE(FieldWorksheet!J47,":",FieldWorksheet!K47,FieldWorksheet!L47)</f>
        <v>11:25AM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6.67</v>
      </c>
    </row>
    <row r="48" spans="1:10">
      <c r="A48" s="12">
        <v>47</v>
      </c>
      <c r="B48" s="12">
        <f>Table1[[#This Row],[Sample ID]]</f>
        <v>10172</v>
      </c>
      <c r="C48" s="12">
        <f>Table1[[#This Row],[ARL Set No.]]</f>
        <v>317</v>
      </c>
      <c r="D48" s="12">
        <f>Table1[[#This Row],[ARL Lab No.]]</f>
        <v>19099</v>
      </c>
      <c r="E48" s="13">
        <f>Table1[[#This Row],[Sample Date]]</f>
        <v>40842</v>
      </c>
      <c r="F48" s="12" t="str">
        <f>CONCATENATE(FieldWorksheet!J48,":",FieldWorksheet!K48,FieldWorksheet!L48)</f>
        <v>11:26AM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3.27</v>
      </c>
    </row>
    <row r="49" spans="1:10">
      <c r="A49" s="12">
        <v>48</v>
      </c>
      <c r="B49" s="12">
        <f>Table1[[#This Row],[Sample ID]]</f>
        <v>10173</v>
      </c>
      <c r="C49" s="12">
        <f>Table1[[#This Row],[ARL Set No.]]</f>
        <v>317</v>
      </c>
      <c r="D49" s="12">
        <f>Table1[[#This Row],[ARL Lab No.]]</f>
        <v>19100</v>
      </c>
      <c r="E49" s="13">
        <f>Table1[[#This Row],[Sample Date]]</f>
        <v>40842</v>
      </c>
      <c r="F49" s="12" t="str">
        <f>CONCATENATE(FieldWorksheet!J49,":",FieldWorksheet!K49,FieldWorksheet!L49)</f>
        <v>11:28AM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6.875</v>
      </c>
    </row>
    <row r="50" spans="1:10">
      <c r="A50" s="12">
        <v>49</v>
      </c>
      <c r="B50" s="12">
        <f>Table1[[#This Row],[Sample ID]]</f>
        <v>10174</v>
      </c>
      <c r="C50" s="12">
        <f>Table1[[#This Row],[ARL Set No.]]</f>
        <v>317</v>
      </c>
      <c r="D50" s="12">
        <f>Table1[[#This Row],[ARL Lab No.]]</f>
        <v>19101</v>
      </c>
      <c r="E50" s="13">
        <f>Table1[[#This Row],[Sample Date]]</f>
        <v>40842</v>
      </c>
      <c r="F50" s="12" t="str">
        <f>CONCATENATE(FieldWorksheet!J50,":",FieldWorksheet!K50,FieldWorksheet!L50)</f>
        <v>11:40AM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7.93</v>
      </c>
    </row>
    <row r="51" spans="1:10">
      <c r="A51" s="12">
        <v>50</v>
      </c>
      <c r="B51" s="12">
        <f>Table1[[#This Row],[Sample ID]]</f>
        <v>10175</v>
      </c>
      <c r="C51" s="12">
        <f>Table1[[#This Row],[ARL Set No.]]</f>
        <v>317</v>
      </c>
      <c r="D51" s="12">
        <f>Table1[[#This Row],[ARL Lab No.]]</f>
        <v>19102</v>
      </c>
      <c r="E51" s="13">
        <f>Table1[[#This Row],[Sample Date]]</f>
        <v>40842</v>
      </c>
      <c r="F51" s="12" t="str">
        <f>CONCATENATE(FieldWorksheet!J51,":",FieldWorksheet!K51,FieldWorksheet!L51)</f>
        <v>11:41AM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5.875</v>
      </c>
    </row>
    <row r="52" spans="1:10">
      <c r="A52" s="12">
        <v>51</v>
      </c>
      <c r="B52" s="12">
        <f>Table1[[#This Row],[Sample ID]]</f>
        <v>10176</v>
      </c>
      <c r="C52" s="12">
        <f>Table1[[#This Row],[ARL Set No.]]</f>
        <v>317</v>
      </c>
      <c r="D52" s="12">
        <f>Table1[[#This Row],[ARL Lab No.]]</f>
        <v>19103</v>
      </c>
      <c r="E52" s="13">
        <f>Table1[[#This Row],[Sample Date]]</f>
        <v>40842</v>
      </c>
      <c r="F52" s="12" t="str">
        <f>CONCATENATE(FieldWorksheet!J52,":",FieldWorksheet!K52,FieldWorksheet!L52)</f>
        <v>11:42AM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9.8699999999999992</v>
      </c>
    </row>
    <row r="53" spans="1:10">
      <c r="A53" s="12">
        <v>52</v>
      </c>
      <c r="B53" s="12">
        <f>Table1[[#This Row],[Sample ID]]</f>
        <v>10177</v>
      </c>
      <c r="C53" s="12">
        <f>Table1[[#This Row],[ARL Set No.]]</f>
        <v>317</v>
      </c>
      <c r="D53" s="12">
        <f>Table1[[#This Row],[ARL Lab No.]]</f>
        <v>19104</v>
      </c>
      <c r="E53" s="13">
        <f>Table1[[#This Row],[Sample Date]]</f>
        <v>40842</v>
      </c>
      <c r="F53" s="12" t="str">
        <f>CONCATENATE(FieldWorksheet!J53,":",FieldWorksheet!K53,FieldWorksheet!L53)</f>
        <v>11:43AM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12.105</v>
      </c>
    </row>
    <row r="54" spans="1:10">
      <c r="A54" s="12">
        <v>53</v>
      </c>
      <c r="B54" s="12">
        <f>Table1[[#This Row],[Sample ID]]</f>
        <v>10178</v>
      </c>
      <c r="C54" s="12">
        <f>Table1[[#This Row],[ARL Set No.]]</f>
        <v>317</v>
      </c>
      <c r="D54" s="12">
        <f>Table1[[#This Row],[ARL Lab No.]]</f>
        <v>19105</v>
      </c>
      <c r="E54" s="13">
        <f>Table1[[#This Row],[Sample Date]]</f>
        <v>40842</v>
      </c>
      <c r="F54" s="12" t="str">
        <f>CONCATENATE(FieldWorksheet!J54,":",FieldWorksheet!K54,FieldWorksheet!L54)</f>
        <v>11:44AM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12.185</v>
      </c>
    </row>
    <row r="55" spans="1:10">
      <c r="A55" s="12">
        <v>54</v>
      </c>
      <c r="B55" s="12">
        <f>Table1[[#This Row],[Sample ID]]</f>
        <v>10179</v>
      </c>
      <c r="C55" s="12">
        <f>Table1[[#This Row],[ARL Set No.]]</f>
        <v>317</v>
      </c>
      <c r="D55" s="12">
        <f>Table1[[#This Row],[ARL Lab No.]]</f>
        <v>19106</v>
      </c>
      <c r="E55" s="13">
        <f>Table1[[#This Row],[Sample Date]]</f>
        <v>40842</v>
      </c>
      <c r="F55" s="12" t="str">
        <f>CONCATENATE(FieldWorksheet!J55,":",FieldWorksheet!K55,FieldWorksheet!L55)</f>
        <v>11:46AM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10.71</v>
      </c>
    </row>
    <row r="56" spans="1:10">
      <c r="A56" s="12">
        <v>55</v>
      </c>
      <c r="B56" s="12">
        <f>Table1[[#This Row],[Sample ID]]</f>
        <v>10180</v>
      </c>
      <c r="C56" s="12">
        <f>Table1[[#This Row],[ARL Set No.]]</f>
        <v>317</v>
      </c>
      <c r="D56" s="12">
        <f>Table1[[#This Row],[ARL Lab No.]]</f>
        <v>19107</v>
      </c>
      <c r="E56" s="13">
        <f>Table1[[#This Row],[Sample Date]]</f>
        <v>40842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10181</v>
      </c>
      <c r="C57" s="12">
        <f>Table1[[#This Row],[ARL Set No.]]</f>
        <v>317</v>
      </c>
      <c r="D57" s="12">
        <f>Table1[[#This Row],[ARL Lab No.]]</f>
        <v>19108</v>
      </c>
      <c r="E57" s="13">
        <f>Table1[[#This Row],[Sample Date]]</f>
        <v>40842</v>
      </c>
      <c r="F57" s="12" t="str">
        <f>CONCATENATE(FieldWorksheet!J57,":",FieldWorksheet!K57,FieldWorksheet!L57)</f>
        <v>11:48AM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6.6749999999999998</v>
      </c>
    </row>
    <row r="58" spans="1:10">
      <c r="A58" s="12">
        <v>57</v>
      </c>
      <c r="B58" s="12">
        <f>Table1[[#This Row],[Sample ID]]</f>
        <v>10182</v>
      </c>
      <c r="C58" s="12">
        <f>Table1[[#This Row],[ARL Set No.]]</f>
        <v>317</v>
      </c>
      <c r="D58" s="12">
        <f>Table1[[#This Row],[ARL Lab No.]]</f>
        <v>19109</v>
      </c>
      <c r="E58" s="13">
        <f>Table1[[#This Row],[Sample Date]]</f>
        <v>40842</v>
      </c>
      <c r="F58" s="12" t="str">
        <f>CONCATENATE(FieldWorksheet!J58,":",FieldWorksheet!K58,FieldWorksheet!L58)</f>
        <v>11:51AM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8.07</v>
      </c>
    </row>
    <row r="59" spans="1:10">
      <c r="A59" s="12">
        <v>58</v>
      </c>
      <c r="B59" s="12">
        <f>Table1[[#This Row],[Sample ID]]</f>
        <v>10183</v>
      </c>
      <c r="C59" s="12">
        <f>Table1[[#This Row],[ARL Set No.]]</f>
        <v>317</v>
      </c>
      <c r="D59" s="12">
        <f>Table1[[#This Row],[ARL Lab No.]]</f>
        <v>19110</v>
      </c>
      <c r="E59" s="13">
        <f>Table1[[#This Row],[Sample Date]]</f>
        <v>40842</v>
      </c>
      <c r="F59" s="12" t="str">
        <f>CONCATENATE(FieldWorksheet!J59,":",FieldWorksheet!K59,FieldWorksheet!L59)</f>
        <v>11:53AM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4.99</v>
      </c>
    </row>
    <row r="60" spans="1:10">
      <c r="A60" s="12">
        <v>59</v>
      </c>
      <c r="B60" s="12">
        <f>Table1[[#This Row],[Sample ID]]</f>
        <v>10184</v>
      </c>
      <c r="C60" s="12">
        <f>Table1[[#This Row],[ARL Set No.]]</f>
        <v>317</v>
      </c>
      <c r="D60" s="12">
        <f>Table1[[#This Row],[ARL Lab No.]]</f>
        <v>19111</v>
      </c>
      <c r="E60" s="13">
        <f>Table1[[#This Row],[Sample Date]]</f>
        <v>40842</v>
      </c>
      <c r="F60" s="12" t="str">
        <f>CONCATENATE(FieldWorksheet!J60,":",FieldWorksheet!K60,FieldWorksheet!L60)</f>
        <v>11:54AM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5.81</v>
      </c>
    </row>
    <row r="61" spans="1:10">
      <c r="A61" s="12">
        <v>60</v>
      </c>
      <c r="B61" s="12">
        <f>Table1[[#This Row],[Sample ID]]</f>
        <v>10185</v>
      </c>
      <c r="C61" s="12">
        <f>Table1[[#This Row],[ARL Set No.]]</f>
        <v>317</v>
      </c>
      <c r="D61" s="12">
        <f>Table1[[#This Row],[ARL Lab No.]]</f>
        <v>19112</v>
      </c>
      <c r="E61" s="13">
        <f>Table1[[#This Row],[Sample Date]]</f>
        <v>40842</v>
      </c>
      <c r="F61" s="12" t="str">
        <f>CONCATENATE(FieldWorksheet!J61,":",FieldWorksheet!K61,FieldWorksheet!L61)</f>
        <v>11:56AM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10.115</v>
      </c>
    </row>
    <row r="62" spans="1:10">
      <c r="A62" s="12">
        <v>61</v>
      </c>
      <c r="B62" s="12">
        <f>Table1[[#This Row],[Sample ID]]</f>
        <v>10186</v>
      </c>
      <c r="C62" s="12">
        <f>Table1[[#This Row],[ARL Set No.]]</f>
        <v>317</v>
      </c>
      <c r="D62" s="12">
        <f>Table1[[#This Row],[ARL Lab No.]]</f>
        <v>19113</v>
      </c>
      <c r="E62" s="13">
        <f>Table1[[#This Row],[Sample Date]]</f>
        <v>40842</v>
      </c>
      <c r="F62" s="12" t="str">
        <f>CONCATENATE(FieldWorksheet!J62,":",FieldWorksheet!K62,FieldWorksheet!L62)</f>
        <v>11:57AM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2.7650000000000001</v>
      </c>
    </row>
    <row r="63" spans="1:10">
      <c r="A63" s="12">
        <v>62</v>
      </c>
      <c r="B63" s="12">
        <f>Table1[[#This Row],[Sample ID]]</f>
        <v>10187</v>
      </c>
      <c r="C63" s="12">
        <f>Table1[[#This Row],[ARL Set No.]]</f>
        <v>317</v>
      </c>
      <c r="D63" s="12">
        <f>Table1[[#This Row],[ARL Lab No.]]</f>
        <v>19114</v>
      </c>
      <c r="E63" s="13">
        <f>Table1[[#This Row],[Sample Date]]</f>
        <v>40842</v>
      </c>
      <c r="F63" s="12" t="str">
        <f>CONCATENATE(FieldWorksheet!J63,":",FieldWorksheet!K63,FieldWorksheet!L63)</f>
        <v>11:59AM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3.26</v>
      </c>
    </row>
    <row r="64" spans="1:10">
      <c r="A64" s="12">
        <v>63</v>
      </c>
      <c r="B64" s="12">
        <f>Table1[[#This Row],[Sample ID]]</f>
        <v>10188</v>
      </c>
      <c r="C64" s="12">
        <f>Table1[[#This Row],[ARL Set No.]]</f>
        <v>317</v>
      </c>
      <c r="D64" s="12">
        <f>Table1[[#This Row],[ARL Lab No.]]</f>
        <v>19115</v>
      </c>
      <c r="E64" s="13">
        <f>Table1[[#This Row],[Sample Date]]</f>
        <v>40842</v>
      </c>
      <c r="F64" s="12" t="str">
        <f>CONCATENATE(FieldWorksheet!J64,":",FieldWorksheet!K64,FieldWorksheet!L64)</f>
        <v>12:01PM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7.7649999999999997</v>
      </c>
    </row>
    <row r="65" spans="1:10">
      <c r="A65" s="12">
        <v>64</v>
      </c>
      <c r="B65" s="12">
        <f>Table1[[#This Row],[Sample ID]]</f>
        <v>10189</v>
      </c>
      <c r="C65" s="12">
        <f>Table1[[#This Row],[ARL Set No.]]</f>
        <v>317</v>
      </c>
      <c r="D65" s="12">
        <f>Table1[[#This Row],[ARL Lab No.]]</f>
        <v>19116</v>
      </c>
      <c r="E65" s="13">
        <f>Table1[[#This Row],[Sample Date]]</f>
        <v>40842</v>
      </c>
      <c r="F65" s="12" t="str">
        <f>CONCATENATE(FieldWorksheet!J65,":",FieldWorksheet!K65,FieldWorksheet!L65)</f>
        <v>12:03PM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14.875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2012-04-19T19:15:51Z</cp:lastPrinted>
  <dcterms:created xsi:type="dcterms:W3CDTF">2009-03-27T14:31:33Z</dcterms:created>
  <dcterms:modified xsi:type="dcterms:W3CDTF">2012-04-19T19:16:35Z</dcterms:modified>
</cp:coreProperties>
</file>