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15120" windowHeight="3948"/>
  </bookViews>
  <sheets>
    <sheet name="Sheet1" sheetId="1" r:id="rId1"/>
    <sheet name="Sheet2" sheetId="2" state="hidden" r:id="rId2"/>
    <sheet name="Sheet3" sheetId="3" state="hidden" r:id="rId3"/>
    <sheet name="Sheet4" sheetId="4" r:id="rId4"/>
  </sheets>
  <definedNames>
    <definedName name="_xlnm.Print_Area" localSheetId="0">Sheet1!$A$1:$R$150</definedName>
    <definedName name="_xlnm.Print_Titles" localSheetId="0">Sheet1!$B:$C,Sheet1!$8:$8</definedName>
  </definedNames>
  <calcPr calcId="125725"/>
</workbook>
</file>

<file path=xl/calcChain.xml><?xml version="1.0" encoding="utf-8"?>
<calcChain xmlns="http://schemas.openxmlformats.org/spreadsheetml/2006/main">
  <c r="Q149" i="1"/>
  <c r="G140"/>
  <c r="N29"/>
  <c r="H30"/>
  <c r="G30"/>
  <c r="H25"/>
  <c r="G25"/>
  <c r="N24"/>
  <c r="N25" s="1"/>
  <c r="H140"/>
  <c r="H111"/>
  <c r="G111"/>
  <c r="H89"/>
  <c r="G89"/>
  <c r="G124"/>
  <c r="H124"/>
  <c r="N120"/>
  <c r="H118"/>
  <c r="N133"/>
  <c r="N126"/>
  <c r="H93"/>
  <c r="N92"/>
  <c r="N87"/>
  <c r="N147"/>
  <c r="N146"/>
  <c r="N143"/>
  <c r="N142"/>
  <c r="N139"/>
  <c r="N138"/>
  <c r="N137"/>
  <c r="N136"/>
  <c r="N135"/>
  <c r="N134"/>
  <c r="N130"/>
  <c r="N129"/>
  <c r="N123"/>
  <c r="N122"/>
  <c r="N121"/>
  <c r="N117"/>
  <c r="N116"/>
  <c r="N115"/>
  <c r="N114"/>
  <c r="N113"/>
  <c r="N110"/>
  <c r="N109"/>
  <c r="N108"/>
  <c r="N107"/>
  <c r="N106"/>
  <c r="N105"/>
  <c r="N104"/>
  <c r="N103"/>
  <c r="N102"/>
  <c r="N111" s="1"/>
  <c r="N99"/>
  <c r="N98"/>
  <c r="N97"/>
  <c r="N96"/>
  <c r="N95"/>
  <c r="N91"/>
  <c r="N93" s="1"/>
  <c r="N88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89" s="1"/>
  <c r="N47"/>
  <c r="N46"/>
  <c r="N45"/>
  <c r="N44"/>
  <c r="N43"/>
  <c r="N42"/>
  <c r="N41"/>
  <c r="N40"/>
  <c r="N39"/>
  <c r="N38"/>
  <c r="N37"/>
  <c r="N36"/>
  <c r="N35"/>
  <c r="N34"/>
  <c r="N33"/>
  <c r="N32"/>
  <c r="N28"/>
  <c r="N27"/>
  <c r="N21"/>
  <c r="N20"/>
  <c r="N19"/>
  <c r="N18"/>
  <c r="N17"/>
  <c r="N16"/>
  <c r="N13"/>
  <c r="N12"/>
  <c r="N11"/>
  <c r="G127"/>
  <c r="H127"/>
  <c r="N127"/>
  <c r="H14"/>
  <c r="G14"/>
  <c r="N140" l="1"/>
  <c r="N124"/>
  <c r="G144"/>
  <c r="H131"/>
  <c r="G131"/>
  <c r="G118"/>
  <c r="H100"/>
  <c r="G100"/>
  <c r="H48"/>
  <c r="G48"/>
  <c r="N30"/>
  <c r="G22"/>
  <c r="H22"/>
  <c r="N144"/>
  <c r="N131"/>
  <c r="N118"/>
  <c r="N100"/>
  <c r="N48"/>
  <c r="N22"/>
  <c r="H148"/>
  <c r="H144"/>
  <c r="N14"/>
  <c r="G148"/>
  <c r="G93"/>
  <c r="G149" l="1"/>
  <c r="H149"/>
  <c r="N148"/>
  <c r="N149" s="1"/>
</calcChain>
</file>

<file path=xl/sharedStrings.xml><?xml version="1.0" encoding="utf-8"?>
<sst xmlns="http://schemas.openxmlformats.org/spreadsheetml/2006/main" count="699" uniqueCount="336">
  <si>
    <t>Class</t>
  </si>
  <si>
    <t>7000 · Project Expense</t>
  </si>
  <si>
    <t>70-108 · Project Mgmt On &amp; Off Site</t>
  </si>
  <si>
    <t>70-109 · Secretarial</t>
  </si>
  <si>
    <t>70-110 · Contract Labor</t>
  </si>
  <si>
    <t>70-115 · Sea Oats</t>
  </si>
  <si>
    <t>70-116 · Posts</t>
  </si>
  <si>
    <t>70-124 · Miscellaneous Supplies</t>
  </si>
  <si>
    <t>Total 7000 · Project Expense</t>
  </si>
  <si>
    <t>Kids Ecology Corp.</t>
  </si>
  <si>
    <t>Canute A. Malcolm</t>
  </si>
  <si>
    <t>Ernest Statkus</t>
  </si>
  <si>
    <t>Labor Finders</t>
  </si>
  <si>
    <t>Horticultural Systems</t>
  </si>
  <si>
    <t>Earth Balance</t>
  </si>
  <si>
    <t>Home Depot</t>
  </si>
  <si>
    <t>Richard Naedele</t>
  </si>
  <si>
    <t>FDEP - City of Hallandale Beach</t>
  </si>
  <si>
    <t>70-117 · Rope</t>
  </si>
  <si>
    <t>107</t>
  </si>
  <si>
    <t>123108</t>
  </si>
  <si>
    <t>111</t>
  </si>
  <si>
    <t>121208</t>
  </si>
  <si>
    <t>32985</t>
  </si>
  <si>
    <t>254416</t>
  </si>
  <si>
    <t>122208</t>
  </si>
  <si>
    <t>Kelly Kuntze</t>
  </si>
  <si>
    <t>Miami Cordage</t>
  </si>
  <si>
    <t>Designed Advertising, Inc.</t>
  </si>
  <si>
    <t>70-111 · Equipment Rental-Water Tank</t>
  </si>
  <si>
    <t>70-113 · Transportation</t>
  </si>
  <si>
    <t>Multiple Invoices</t>
  </si>
  <si>
    <t>234681</t>
  </si>
  <si>
    <t>Donald Adams</t>
  </si>
  <si>
    <t>Alton Turner</t>
  </si>
  <si>
    <t>Mark Francis</t>
  </si>
  <si>
    <t>Tara Simpson</t>
  </si>
  <si>
    <t>Dorian Carter</t>
  </si>
  <si>
    <t>Mark Cranston</t>
  </si>
  <si>
    <t>Camille Stokes</t>
  </si>
  <si>
    <t>SECRITS Resource and Help Center</t>
  </si>
  <si>
    <t>Russell M. Setti</t>
  </si>
  <si>
    <t>70-126 · Signage - Statutory</t>
  </si>
  <si>
    <t>70-123 · Fertilizers</t>
  </si>
  <si>
    <t>Universal Enterprises Supply Corp.</t>
  </si>
  <si>
    <t>Osmocote and Horti-Sorb</t>
  </si>
  <si>
    <t>70-125 · Water Absorption Additives</t>
  </si>
  <si>
    <t>On Order for maintenance</t>
  </si>
  <si>
    <t>Sand Fencing</t>
  </si>
  <si>
    <t>Maintenance</t>
  </si>
  <si>
    <t>Invoice Date</t>
  </si>
  <si>
    <t>Invoice Number</t>
  </si>
  <si>
    <t>Vendor Name</t>
  </si>
  <si>
    <t>Item #</t>
  </si>
  <si>
    <t>Changes per BBCS Project Manager (5.6)</t>
  </si>
  <si>
    <t>Amount Paid (1)</t>
  </si>
  <si>
    <t>Eligible Project Item (2)</t>
  </si>
  <si>
    <t>SOW/BID # (3)</t>
  </si>
  <si>
    <t>Total Amount Eligible for State Share (4)</t>
  </si>
  <si>
    <t xml:space="preserve">Check or Debit #  </t>
  </si>
  <si>
    <t>Changes Per BBCS Accountant (5.6)</t>
  </si>
  <si>
    <t>Approved Eligible Cost (5)</t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</si>
  <si>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70-102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</si>
  <si>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70-103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</si>
  <si>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70-108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</si>
  <si>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70-109 ·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</si>
  <si>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70-110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</si>
  <si>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70-111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</si>
  <si>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70-113 ·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</si>
  <si>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70-115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</si>
  <si>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70-116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</si>
  <si>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70-117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</si>
  <si>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70-123 </t>
    </r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</si>
  <si>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70-124 </t>
    </r>
  </si>
  <si>
    <r>
      <rPr>
        <b/>
        <sz val="12"/>
        <color rgb="FF000000"/>
        <rFont val="Arial"/>
        <family val="2"/>
      </rPr>
      <t xml:space="preserve">Total </t>
    </r>
    <r>
      <rPr>
        <sz val="12"/>
        <color rgb="FF000000"/>
        <rFont val="Arial"/>
        <family val="2"/>
      </rPr>
      <t xml:space="preserve">70-125 </t>
    </r>
  </si>
  <si>
    <r>
      <rPr>
        <b/>
        <sz val="12"/>
        <color rgb="FF000000"/>
        <rFont val="Arial"/>
        <family val="2"/>
      </rPr>
      <t xml:space="preserve">Total </t>
    </r>
    <r>
      <rPr>
        <sz val="12"/>
        <color rgb="FF000000"/>
        <rFont val="Arial"/>
        <family val="2"/>
      </rPr>
      <t xml:space="preserve">70-126 </t>
    </r>
  </si>
  <si>
    <t xml:space="preserve">70-102 · Work w/Volunteers </t>
  </si>
  <si>
    <t>&amp; Trainers</t>
  </si>
  <si>
    <t xml:space="preserve">70-103 · Administrate Volunteer </t>
  </si>
  <si>
    <t>Program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</si>
  <si>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</si>
  <si>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</si>
  <si>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</si>
  <si>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</si>
  <si>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</si>
  <si>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</si>
  <si>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</si>
  <si>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</si>
  <si>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</si>
  <si>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</si>
  <si>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</si>
  <si>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</si>
  <si>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</si>
  <si>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</si>
  <si>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</si>
  <si>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</si>
  <si>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</si>
  <si>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</si>
  <si>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</si>
  <si>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</si>
  <si>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</si>
  <si>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</si>
  <si>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</si>
  <si>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</si>
  <si>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</si>
  <si>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</si>
  <si>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</si>
  <si>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</si>
  <si>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</si>
  <si>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</si>
  <si>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</si>
  <si>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</si>
  <si>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</si>
  <si>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</si>
  <si>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</si>
  <si>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</si>
  <si>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</si>
  <si>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</si>
  <si>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</si>
  <si>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</si>
  <si>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</si>
  <si>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</si>
  <si>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</si>
  <si>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</si>
  <si>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</si>
  <si>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</si>
  <si>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</si>
  <si>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</si>
  <si>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</si>
  <si>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</si>
  <si>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</si>
  <si>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</si>
  <si>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</si>
  <si>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</si>
  <si>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</si>
  <si>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</si>
  <si>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</si>
  <si>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</si>
  <si>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</si>
  <si>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</si>
  <si>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</si>
  <si>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</si>
  <si>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</si>
  <si>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</si>
  <si>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</si>
  <si>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</si>
  <si>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</si>
  <si>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</si>
  <si>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</si>
  <si>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</si>
  <si>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</si>
  <si>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</si>
  <si>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</si>
  <si>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</si>
  <si>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</si>
  <si>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</si>
  <si>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81</t>
  </si>
  <si>
    <t>84</t>
  </si>
  <si>
    <t>85</t>
  </si>
  <si>
    <t>86</t>
  </si>
  <si>
    <t>Billing #:  1</t>
  </si>
  <si>
    <t>Billing Period:  December 2006 - December 2008</t>
  </si>
  <si>
    <t>Dep Contract Number:  O7B01</t>
  </si>
  <si>
    <t>Invoice Adjustments ( To be completed by DEP</t>
  </si>
  <si>
    <t>Reasons for Changes noted below)</t>
  </si>
  <si>
    <t>1607</t>
  </si>
  <si>
    <t>1639</t>
  </si>
  <si>
    <t>081307</t>
  </si>
  <si>
    <t>060407</t>
  </si>
  <si>
    <t>073007</t>
  </si>
  <si>
    <t>081407</t>
  </si>
  <si>
    <t>081507</t>
  </si>
  <si>
    <t>082707</t>
  </si>
  <si>
    <t>121907</t>
  </si>
  <si>
    <t>1767</t>
  </si>
  <si>
    <t>1669</t>
  </si>
  <si>
    <t>1665</t>
  </si>
  <si>
    <t>1668</t>
  </si>
  <si>
    <t>1667</t>
  </si>
  <si>
    <t>1663</t>
  </si>
  <si>
    <t>1656</t>
  </si>
  <si>
    <t>1659</t>
  </si>
  <si>
    <t>1658</t>
  </si>
  <si>
    <t>1655</t>
  </si>
  <si>
    <t>1649</t>
  </si>
  <si>
    <t>1653</t>
  </si>
  <si>
    <t>1652</t>
  </si>
  <si>
    <t>1654</t>
  </si>
  <si>
    <t>1648</t>
  </si>
  <si>
    <t>1618</t>
  </si>
  <si>
    <t>070907</t>
  </si>
  <si>
    <t>071507cam</t>
  </si>
  <si>
    <t>1619</t>
  </si>
  <si>
    <t>1664</t>
  </si>
  <si>
    <t>Amount Pertaining to this Contract, this item</t>
  </si>
  <si>
    <t>083007</t>
  </si>
  <si>
    <t>1674</t>
  </si>
  <si>
    <t>090407</t>
  </si>
  <si>
    <t>091107</t>
  </si>
  <si>
    <t>1681</t>
  </si>
  <si>
    <t>1733</t>
  </si>
  <si>
    <t>121507</t>
  </si>
  <si>
    <t>102507</t>
  </si>
  <si>
    <t>1714</t>
  </si>
  <si>
    <t>031507cm</t>
  </si>
  <si>
    <t>1519</t>
  </si>
  <si>
    <t>1537</t>
  </si>
  <si>
    <t>031507</t>
  </si>
  <si>
    <t>032907</t>
  </si>
  <si>
    <t>061507</t>
  </si>
  <si>
    <t>1596</t>
  </si>
  <si>
    <t>063007cam</t>
  </si>
  <si>
    <t>1610</t>
  </si>
  <si>
    <t>1629</t>
  </si>
  <si>
    <t>073007cam</t>
  </si>
  <si>
    <t>091507</t>
  </si>
  <si>
    <t>101507</t>
  </si>
  <si>
    <t>1685</t>
  </si>
  <si>
    <t>103007</t>
  </si>
  <si>
    <t>111507</t>
  </si>
  <si>
    <t>1984</t>
  </si>
  <si>
    <t>1995</t>
  </si>
  <si>
    <t>108</t>
  </si>
  <si>
    <t>110</t>
  </si>
  <si>
    <t>1999</t>
  </si>
  <si>
    <t>2016</t>
  </si>
  <si>
    <t>1511</t>
  </si>
  <si>
    <t>1518</t>
  </si>
  <si>
    <t>030207</t>
  </si>
  <si>
    <t>030207-5</t>
  </si>
  <si>
    <t>030907-5</t>
  </si>
  <si>
    <t>1530</t>
  </si>
  <si>
    <t>1534</t>
  </si>
  <si>
    <t>032207</t>
  </si>
  <si>
    <t>1539</t>
  </si>
  <si>
    <t>1545</t>
  </si>
  <si>
    <t>072407</t>
  </si>
  <si>
    <t>1627</t>
  </si>
  <si>
    <t>1635</t>
  </si>
  <si>
    <t>11-2-3138</t>
  </si>
  <si>
    <t>1642</t>
  </si>
  <si>
    <t>1645</t>
  </si>
  <si>
    <t>11-2-3163, 11-2-3189,</t>
  </si>
  <si>
    <t>1657</t>
  </si>
  <si>
    <t>1660</t>
  </si>
  <si>
    <t>1666</t>
  </si>
  <si>
    <t>1673</t>
  </si>
  <si>
    <t>1675</t>
  </si>
  <si>
    <t>1682</t>
  </si>
  <si>
    <t>092807</t>
  </si>
  <si>
    <t>1705</t>
  </si>
  <si>
    <t>090707</t>
  </si>
  <si>
    <t>1712</t>
  </si>
  <si>
    <t>1727</t>
  </si>
  <si>
    <t>1991</t>
  </si>
  <si>
    <t>2000</t>
  </si>
  <si>
    <t>1637</t>
  </si>
  <si>
    <t xml:space="preserve"> </t>
  </si>
  <si>
    <t>2274</t>
  </si>
  <si>
    <t>1644</t>
  </si>
  <si>
    <t>21503</t>
  </si>
  <si>
    <t>1695</t>
  </si>
  <si>
    <t>2302</t>
  </si>
  <si>
    <t>1743</t>
  </si>
  <si>
    <t>2328</t>
  </si>
  <si>
    <t>2340</t>
  </si>
  <si>
    <t>2005</t>
  </si>
  <si>
    <t>083107</t>
  </si>
  <si>
    <t>1513</t>
  </si>
  <si>
    <t>5283723</t>
  </si>
  <si>
    <t>1549</t>
  </si>
  <si>
    <t>3332436</t>
  </si>
  <si>
    <t>1598</t>
  </si>
  <si>
    <t>1707</t>
  </si>
  <si>
    <t>090607</t>
  </si>
  <si>
    <t>121007</t>
  </si>
  <si>
    <t>1715</t>
  </si>
  <si>
    <t>6310-346380</t>
  </si>
  <si>
    <t>1557</t>
  </si>
  <si>
    <t>2017</t>
  </si>
  <si>
    <t>142421</t>
  </si>
  <si>
    <t>2004</t>
  </si>
  <si>
    <t>2002</t>
  </si>
  <si>
    <t>6310-296274</t>
  </si>
  <si>
    <t>6310-300803</t>
  </si>
  <si>
    <t>1630</t>
  </si>
  <si>
    <t>1996</t>
  </si>
  <si>
    <t>Richard Naedele/Walgreens</t>
  </si>
  <si>
    <t>103721</t>
  </si>
  <si>
    <t>1541</t>
  </si>
  <si>
    <t>104642-01</t>
  </si>
  <si>
    <t>2015</t>
  </si>
  <si>
    <t>1540</t>
  </si>
  <si>
    <t>1725</t>
  </si>
  <si>
    <t>Broward Soil and Water Conservation District</t>
  </si>
  <si>
    <t>Florida Department of Environmental Protection</t>
  </si>
  <si>
    <t>Beach Management Funding Assistance Program</t>
  </si>
  <si>
    <t>Request for Payment - Part III</t>
  </si>
  <si>
    <t>Reimbursement Detail</t>
  </si>
  <si>
    <t>21425</t>
  </si>
  <si>
    <t>66</t>
  </si>
  <si>
    <t>70</t>
  </si>
  <si>
    <t>79</t>
  </si>
  <si>
    <t>70-118 Irrigation Supplies</t>
  </si>
  <si>
    <t>87</t>
  </si>
  <si>
    <t>City of Hallandale Beach</t>
  </si>
  <si>
    <t>In Kind Credit</t>
  </si>
  <si>
    <r>
      <rPr>
        <b/>
        <sz val="12"/>
        <color rgb="FF000000"/>
        <rFont val="Arial"/>
        <family val="2"/>
      </rPr>
      <t>Total</t>
    </r>
    <r>
      <rPr>
        <sz val="12"/>
        <color rgb="FF000000"/>
        <rFont val="Arial"/>
        <family val="2"/>
      </rPr>
      <t xml:space="preserve"> 70-118</t>
    </r>
  </si>
  <si>
    <t>2068</t>
  </si>
  <si>
    <t>88</t>
  </si>
  <si>
    <t>234585</t>
  </si>
  <si>
    <t>1525</t>
  </si>
  <si>
    <t>70-107 Prepare Site Plans &amp; Specs</t>
  </si>
  <si>
    <r>
      <t xml:space="preserve">Total </t>
    </r>
    <r>
      <rPr>
        <sz val="12"/>
        <color rgb="FF000000"/>
        <rFont val="Arial"/>
        <family val="2"/>
      </rPr>
      <t>70-107</t>
    </r>
  </si>
  <si>
    <t>89</t>
  </si>
  <si>
    <t>08-1231</t>
  </si>
  <si>
    <t>OK</t>
  </si>
  <si>
    <t>provide cost breakdown and approval signature</t>
  </si>
  <si>
    <t>Provide invoice</t>
  </si>
  <si>
    <t>District employee, not eligible</t>
  </si>
  <si>
    <t>ok</t>
  </si>
  <si>
    <t>Needs documentation for project costs</t>
  </si>
  <si>
    <t>Need a time sheet to justify payment</t>
  </si>
  <si>
    <t>Provide travel reimbursement form, bonus ineligible</t>
  </si>
  <si>
    <t>Invoice needs to be signed by BSWCD</t>
  </si>
  <si>
    <t>no invoice</t>
  </si>
  <si>
    <t>Separate and summarize rental charges</t>
  </si>
  <si>
    <t>No reciept</t>
  </si>
  <si>
    <t>Need travel reimbursement, not authorization forms</t>
  </si>
  <si>
    <t>Why is this bill paid with a check to Horticultural systems when invoice is from EPR, Inc.?</t>
  </si>
  <si>
    <t>Not purchased. Not eligible.</t>
  </si>
  <si>
    <t>$60 refund subtracted from invoice</t>
  </si>
  <si>
    <t>Invoice number and date wrong</t>
  </si>
  <si>
    <t>Crossed out by BSWCD</t>
  </si>
  <si>
    <t>No invoice</t>
  </si>
  <si>
    <t>Check made out for $4.18</t>
  </si>
</sst>
</file>

<file path=xl/styles.xml><?xml version="1.0" encoding="utf-8"?>
<styleSheet xmlns="http://schemas.openxmlformats.org/spreadsheetml/2006/main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#,##0.00;\-#,##0.00"/>
  </numFmts>
  <fonts count="15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trike/>
      <sz val="12"/>
      <color theme="1"/>
      <name val="Calibri"/>
      <family val="2"/>
      <scheme val="minor"/>
    </font>
    <font>
      <strike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0" fillId="0" borderId="0" xfId="0" applyNumberFormat="1"/>
    <xf numFmtId="49" fontId="2" fillId="0" borderId="0" xfId="0" applyNumberFormat="1" applyFont="1"/>
    <xf numFmtId="164" fontId="2" fillId="0" borderId="0" xfId="0" applyNumberFormat="1" applyFont="1"/>
    <xf numFmtId="165" fontId="2" fillId="0" borderId="1" xfId="0" applyNumberFormat="1" applyFont="1" applyBorder="1"/>
    <xf numFmtId="49" fontId="4" fillId="0" borderId="0" xfId="0" applyNumberFormat="1" applyFont="1"/>
    <xf numFmtId="0" fontId="3" fillId="0" borderId="0" xfId="0" applyFont="1"/>
    <xf numFmtId="165" fontId="2" fillId="0" borderId="0" xfId="0" applyNumberFormat="1" applyFont="1" applyBorder="1"/>
    <xf numFmtId="0" fontId="7" fillId="0" borderId="0" xfId="0" applyFont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9" fillId="0" borderId="0" xfId="0" applyNumberFormat="1" applyFont="1"/>
    <xf numFmtId="0" fontId="0" fillId="0" borderId="1" xfId="0" applyBorder="1"/>
    <xf numFmtId="0" fontId="0" fillId="0" borderId="6" xfId="0" applyBorder="1"/>
    <xf numFmtId="40" fontId="0" fillId="0" borderId="3" xfId="0" applyNumberFormat="1" applyBorder="1"/>
    <xf numFmtId="40" fontId="0" fillId="0" borderId="5" xfId="0" applyNumberFormat="1" applyBorder="1"/>
    <xf numFmtId="40" fontId="2" fillId="0" borderId="0" xfId="0" applyNumberFormat="1" applyFont="1"/>
    <xf numFmtId="40" fontId="0" fillId="0" borderId="0" xfId="0" applyNumberFormat="1"/>
    <xf numFmtId="49" fontId="4" fillId="0" borderId="8" xfId="0" applyNumberFormat="1" applyFont="1" applyBorder="1"/>
    <xf numFmtId="164" fontId="4" fillId="0" borderId="9" xfId="0" applyNumberFormat="1" applyFont="1" applyBorder="1"/>
    <xf numFmtId="49" fontId="4" fillId="0" borderId="9" xfId="0" applyNumberFormat="1" applyFont="1" applyBorder="1"/>
    <xf numFmtId="165" fontId="4" fillId="0" borderId="9" xfId="0" applyNumberFormat="1" applyFont="1" applyBorder="1"/>
    <xf numFmtId="0" fontId="0" fillId="0" borderId="9" xfId="0" applyBorder="1"/>
    <xf numFmtId="40" fontId="4" fillId="0" borderId="9" xfId="0" applyNumberFormat="1" applyFont="1" applyBorder="1"/>
    <xf numFmtId="49" fontId="5" fillId="0" borderId="8" xfId="0" applyNumberFormat="1" applyFont="1" applyBorder="1"/>
    <xf numFmtId="164" fontId="5" fillId="0" borderId="9" xfId="0" applyNumberFormat="1" applyFont="1" applyBorder="1"/>
    <xf numFmtId="49" fontId="5" fillId="0" borderId="9" xfId="0" applyNumberFormat="1" applyFont="1" applyBorder="1"/>
    <xf numFmtId="165" fontId="5" fillId="0" borderId="9" xfId="0" applyNumberFormat="1" applyFont="1" applyBorder="1"/>
    <xf numFmtId="40" fontId="5" fillId="0" borderId="9" xfId="0" applyNumberFormat="1" applyFont="1" applyBorder="1"/>
    <xf numFmtId="49" fontId="3" fillId="0" borderId="8" xfId="0" applyNumberFormat="1" applyFont="1" applyBorder="1"/>
    <xf numFmtId="165" fontId="5" fillId="0" borderId="9" xfId="0" applyNumberFormat="1" applyFont="1" applyFill="1" applyBorder="1"/>
    <xf numFmtId="0" fontId="10" fillId="0" borderId="9" xfId="0" applyNumberFormat="1" applyFont="1" applyBorder="1"/>
    <xf numFmtId="14" fontId="3" fillId="0" borderId="9" xfId="0" applyNumberFormat="1" applyFont="1" applyBorder="1"/>
    <xf numFmtId="0" fontId="10" fillId="0" borderId="9" xfId="0" applyNumberFormat="1" applyFont="1" applyBorder="1" applyAlignment="1">
      <alignment horizontal="left"/>
    </xf>
    <xf numFmtId="49" fontId="10" fillId="0" borderId="8" xfId="0" applyNumberFormat="1" applyFont="1" applyBorder="1"/>
    <xf numFmtId="0" fontId="11" fillId="0" borderId="9" xfId="0" applyNumberFormat="1" applyFont="1" applyBorder="1" applyAlignment="1">
      <alignment horizontal="left"/>
    </xf>
    <xf numFmtId="164" fontId="5" fillId="0" borderId="9" xfId="0" applyNumberFormat="1" applyFont="1" applyFill="1" applyBorder="1"/>
    <xf numFmtId="0" fontId="3" fillId="0" borderId="9" xfId="0" applyFont="1" applyBorder="1"/>
    <xf numFmtId="0" fontId="0" fillId="0" borderId="9" xfId="0" applyNumberFormat="1" applyBorder="1"/>
    <xf numFmtId="0" fontId="5" fillId="0" borderId="9" xfId="0" applyNumberFormat="1" applyFont="1" applyFill="1" applyBorder="1" applyAlignment="1">
      <alignment horizontal="left"/>
    </xf>
    <xf numFmtId="49" fontId="5" fillId="0" borderId="10" xfId="0" applyNumberFormat="1" applyFont="1" applyBorder="1"/>
    <xf numFmtId="49" fontId="5" fillId="0" borderId="11" xfId="0" applyNumberFormat="1" applyFont="1" applyBorder="1"/>
    <xf numFmtId="165" fontId="5" fillId="0" borderId="11" xfId="0" applyNumberFormat="1" applyFont="1" applyBorder="1"/>
    <xf numFmtId="0" fontId="0" fillId="0" borderId="11" xfId="0" applyBorder="1"/>
    <xf numFmtId="49" fontId="5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5" fillId="0" borderId="12" xfId="0" applyNumberFormat="1" applyFont="1" applyBorder="1" applyAlignment="1">
      <alignment wrapText="1"/>
    </xf>
    <xf numFmtId="49" fontId="5" fillId="0" borderId="0" xfId="0" applyNumberFormat="1" applyFont="1" applyAlignment="1"/>
    <xf numFmtId="49" fontId="7" fillId="0" borderId="13" xfId="0" applyNumberFormat="1" applyFont="1" applyBorder="1" applyAlignment="1">
      <alignment horizontal="center" wrapText="1"/>
    </xf>
    <xf numFmtId="49" fontId="4" fillId="0" borderId="14" xfId="0" applyNumberFormat="1" applyFont="1" applyBorder="1"/>
    <xf numFmtId="49" fontId="4" fillId="0" borderId="14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49" fontId="3" fillId="0" borderId="14" xfId="0" applyNumberFormat="1" applyFont="1" applyBorder="1" applyAlignment="1">
      <alignment wrapText="1"/>
    </xf>
    <xf numFmtId="49" fontId="6" fillId="0" borderId="14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5" fillId="0" borderId="1" xfId="0" applyNumberFormat="1" applyFont="1" applyBorder="1"/>
    <xf numFmtId="164" fontId="5" fillId="0" borderId="1" xfId="0" applyNumberFormat="1" applyFont="1" applyBorder="1"/>
    <xf numFmtId="49" fontId="5" fillId="0" borderId="4" xfId="0" applyNumberFormat="1" applyFont="1" applyBorder="1"/>
    <xf numFmtId="165" fontId="5" fillId="0" borderId="3" xfId="0" applyNumberFormat="1" applyFont="1" applyBorder="1"/>
    <xf numFmtId="165" fontId="5" fillId="0" borderId="1" xfId="0" applyNumberFormat="1" applyFont="1" applyBorder="1"/>
    <xf numFmtId="49" fontId="4" fillId="0" borderId="16" xfId="0" applyNumberFormat="1" applyFont="1" applyBorder="1"/>
    <xf numFmtId="164" fontId="4" fillId="0" borderId="17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40" fontId="8" fillId="0" borderId="17" xfId="0" applyNumberFormat="1" applyFont="1" applyBorder="1"/>
    <xf numFmtId="0" fontId="0" fillId="0" borderId="17" xfId="0" applyBorder="1"/>
    <xf numFmtId="49" fontId="7" fillId="0" borderId="19" xfId="0" applyNumberFormat="1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2" borderId="20" xfId="0" applyNumberFormat="1" applyFont="1" applyFill="1" applyBorder="1" applyAlignment="1">
      <alignment horizontal="center" wrapText="1"/>
    </xf>
    <xf numFmtId="40" fontId="7" fillId="0" borderId="20" xfId="0" applyNumberFormat="1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49" fontId="5" fillId="0" borderId="0" xfId="0" applyNumberFormat="1" applyFont="1" applyFill="1" applyAlignment="1">
      <alignment wrapText="1"/>
    </xf>
    <xf numFmtId="49" fontId="5" fillId="0" borderId="14" xfId="0" applyNumberFormat="1" applyFont="1" applyFill="1" applyBorder="1" applyAlignment="1">
      <alignment wrapText="1"/>
    </xf>
    <xf numFmtId="49" fontId="5" fillId="0" borderId="8" xfId="0" applyNumberFormat="1" applyFont="1" applyFill="1" applyBorder="1"/>
    <xf numFmtId="49" fontId="5" fillId="0" borderId="9" xfId="0" applyNumberFormat="1" applyFont="1" applyFill="1" applyBorder="1"/>
    <xf numFmtId="0" fontId="0" fillId="0" borderId="9" xfId="0" applyFill="1" applyBorder="1"/>
    <xf numFmtId="0" fontId="0" fillId="0" borderId="0" xfId="0" applyFill="1"/>
    <xf numFmtId="164" fontId="5" fillId="0" borderId="11" xfId="0" applyNumberFormat="1" applyFont="1" applyBorder="1"/>
    <xf numFmtId="40" fontId="5" fillId="0" borderId="11" xfId="0" applyNumberFormat="1" applyFont="1" applyBorder="1"/>
    <xf numFmtId="40" fontId="4" fillId="0" borderId="17" xfId="0" applyNumberFormat="1" applyFont="1" applyBorder="1"/>
    <xf numFmtId="49" fontId="5" fillId="0" borderId="23" xfId="0" applyNumberFormat="1" applyFont="1" applyBorder="1"/>
    <xf numFmtId="164" fontId="5" fillId="0" borderId="24" xfId="0" applyNumberFormat="1" applyFont="1" applyBorder="1"/>
    <xf numFmtId="49" fontId="5" fillId="0" borderId="24" xfId="0" applyNumberFormat="1" applyFont="1" applyBorder="1"/>
    <xf numFmtId="165" fontId="5" fillId="0" borderId="24" xfId="0" applyNumberFormat="1" applyFont="1" applyBorder="1"/>
    <xf numFmtId="40" fontId="5" fillId="0" borderId="24" xfId="0" applyNumberFormat="1" applyFont="1" applyBorder="1"/>
    <xf numFmtId="0" fontId="0" fillId="0" borderId="24" xfId="0" applyBorder="1"/>
    <xf numFmtId="49" fontId="10" fillId="0" borderId="10" xfId="0" applyNumberFormat="1" applyFont="1" applyBorder="1"/>
    <xf numFmtId="0" fontId="11" fillId="0" borderId="11" xfId="0" applyNumberFormat="1" applyFont="1" applyBorder="1" applyAlignment="1">
      <alignment horizontal="left"/>
    </xf>
    <xf numFmtId="49" fontId="10" fillId="0" borderId="16" xfId="0" applyNumberFormat="1" applyFont="1" applyBorder="1"/>
    <xf numFmtId="49" fontId="10" fillId="0" borderId="23" xfId="0" applyNumberFormat="1" applyFont="1" applyBorder="1"/>
    <xf numFmtId="49" fontId="3" fillId="0" borderId="10" xfId="0" applyNumberFormat="1" applyFont="1" applyBorder="1"/>
    <xf numFmtId="0" fontId="3" fillId="0" borderId="17" xfId="0" applyFont="1" applyBorder="1"/>
    <xf numFmtId="0" fontId="3" fillId="0" borderId="11" xfId="0" applyFont="1" applyBorder="1"/>
    <xf numFmtId="0" fontId="3" fillId="0" borderId="24" xfId="0" applyFont="1" applyBorder="1"/>
    <xf numFmtId="0" fontId="0" fillId="0" borderId="11" xfId="0" applyNumberFormat="1" applyBorder="1"/>
    <xf numFmtId="49" fontId="5" fillId="0" borderId="26" xfId="0" applyNumberFormat="1" applyFont="1" applyBorder="1"/>
    <xf numFmtId="164" fontId="5" fillId="0" borderId="27" xfId="0" applyNumberFormat="1" applyFont="1" applyBorder="1"/>
    <xf numFmtId="49" fontId="5" fillId="0" borderId="27" xfId="0" applyNumberFormat="1" applyFont="1" applyBorder="1"/>
    <xf numFmtId="165" fontId="5" fillId="0" borderId="29" xfId="0" applyNumberFormat="1" applyFont="1" applyBorder="1"/>
    <xf numFmtId="49" fontId="5" fillId="0" borderId="29" xfId="0" applyNumberFormat="1" applyFont="1" applyBorder="1"/>
    <xf numFmtId="49" fontId="5" fillId="0" borderId="28" xfId="0" applyNumberFormat="1" applyFont="1" applyBorder="1"/>
    <xf numFmtId="0" fontId="0" fillId="0" borderId="29" xfId="0" applyBorder="1"/>
    <xf numFmtId="165" fontId="5" fillId="0" borderId="31" xfId="0" applyNumberFormat="1" applyFont="1" applyBorder="1"/>
    <xf numFmtId="165" fontId="5" fillId="0" borderId="32" xfId="0" applyNumberFormat="1" applyFont="1" applyBorder="1"/>
    <xf numFmtId="49" fontId="5" fillId="0" borderId="0" xfId="0" applyNumberFormat="1" applyFont="1" applyBorder="1" applyAlignment="1">
      <alignment wrapText="1"/>
    </xf>
    <xf numFmtId="49" fontId="5" fillId="0" borderId="31" xfId="0" applyNumberFormat="1" applyFont="1" applyBorder="1"/>
    <xf numFmtId="164" fontId="5" fillId="0" borderId="33" xfId="0" applyNumberFormat="1" applyFont="1" applyBorder="1"/>
    <xf numFmtId="49" fontId="5" fillId="0" borderId="33" xfId="0" applyNumberFormat="1" applyFont="1" applyBorder="1"/>
    <xf numFmtId="165" fontId="5" fillId="0" borderId="33" xfId="0" applyNumberFormat="1" applyFont="1" applyBorder="1"/>
    <xf numFmtId="40" fontId="5" fillId="0" borderId="33" xfId="0" applyNumberFormat="1" applyFont="1" applyBorder="1"/>
    <xf numFmtId="0" fontId="0" fillId="0" borderId="33" xfId="0" applyBorder="1"/>
    <xf numFmtId="49" fontId="5" fillId="0" borderId="35" xfId="0" applyNumberFormat="1" applyFont="1" applyBorder="1"/>
    <xf numFmtId="164" fontId="5" fillId="0" borderId="36" xfId="0" applyNumberFormat="1" applyFont="1" applyBorder="1"/>
    <xf numFmtId="49" fontId="5" fillId="0" borderId="36" xfId="0" applyNumberFormat="1" applyFont="1" applyBorder="1"/>
    <xf numFmtId="165" fontId="5" fillId="0" borderId="36" xfId="0" applyNumberFormat="1" applyFont="1" applyBorder="1"/>
    <xf numFmtId="40" fontId="5" fillId="0" borderId="36" xfId="0" applyNumberFormat="1" applyFont="1" applyBorder="1"/>
    <xf numFmtId="0" fontId="0" fillId="0" borderId="36" xfId="0" applyBorder="1"/>
    <xf numFmtId="49" fontId="10" fillId="0" borderId="35" xfId="0" applyNumberFormat="1" applyFont="1" applyBorder="1"/>
    <xf numFmtId="49" fontId="12" fillId="0" borderId="10" xfId="0" applyNumberFormat="1" applyFont="1" applyBorder="1"/>
    <xf numFmtId="164" fontId="13" fillId="0" borderId="11" xfId="0" applyNumberFormat="1" applyFont="1" applyBorder="1"/>
    <xf numFmtId="49" fontId="13" fillId="0" borderId="11" xfId="0" applyNumberFormat="1" applyFont="1" applyBorder="1"/>
    <xf numFmtId="165" fontId="13" fillId="0" borderId="11" xfId="0" applyNumberFormat="1" applyFont="1" applyBorder="1"/>
    <xf numFmtId="40" fontId="13" fillId="0" borderId="9" xfId="0" applyNumberFormat="1" applyFont="1" applyBorder="1"/>
    <xf numFmtId="49" fontId="5" fillId="0" borderId="16" xfId="0" applyNumberFormat="1" applyFont="1" applyBorder="1"/>
    <xf numFmtId="164" fontId="5" fillId="0" borderId="17" xfId="0" applyNumberFormat="1" applyFont="1" applyBorder="1"/>
    <xf numFmtId="49" fontId="5" fillId="0" borderId="17" xfId="0" applyNumberFormat="1" applyFont="1" applyBorder="1"/>
    <xf numFmtId="165" fontId="5" fillId="0" borderId="17" xfId="0" applyNumberFormat="1" applyFont="1" applyBorder="1"/>
    <xf numFmtId="164" fontId="13" fillId="0" borderId="9" xfId="0" applyNumberFormat="1" applyFont="1" applyBorder="1"/>
    <xf numFmtId="49" fontId="13" fillId="0" borderId="9" xfId="0" applyNumberFormat="1" applyFont="1" applyBorder="1"/>
    <xf numFmtId="165" fontId="13" fillId="0" borderId="9" xfId="0" applyNumberFormat="1" applyFont="1" applyBorder="1"/>
    <xf numFmtId="14" fontId="13" fillId="0" borderId="11" xfId="0" applyNumberFormat="1" applyFont="1" applyFill="1" applyBorder="1"/>
    <xf numFmtId="49" fontId="4" fillId="0" borderId="38" xfId="0" applyNumberFormat="1" applyFont="1" applyBorder="1" applyAlignment="1">
      <alignment wrapText="1"/>
    </xf>
    <xf numFmtId="8" fontId="0" fillId="0" borderId="0" xfId="0" applyNumberFormat="1"/>
    <xf numFmtId="44" fontId="0" fillId="0" borderId="0" xfId="1" applyFont="1"/>
    <xf numFmtId="44" fontId="0" fillId="0" borderId="4" xfId="1" applyFont="1" applyBorder="1"/>
    <xf numFmtId="44" fontId="0" fillId="0" borderId="7" xfId="1" applyFont="1" applyBorder="1"/>
    <xf numFmtId="44" fontId="7" fillId="0" borderId="21" xfId="1" applyFont="1" applyBorder="1" applyAlignment="1">
      <alignment horizontal="center" wrapText="1"/>
    </xf>
    <xf numFmtId="44" fontId="0" fillId="0" borderId="18" xfId="1" applyFont="1" applyBorder="1"/>
    <xf numFmtId="44" fontId="0" fillId="0" borderId="15" xfId="1" applyFont="1" applyBorder="1"/>
    <xf numFmtId="44" fontId="0" fillId="0" borderId="22" xfId="1" applyFont="1" applyBorder="1"/>
    <xf numFmtId="44" fontId="0" fillId="0" borderId="25" xfId="1" applyFont="1" applyBorder="1"/>
    <xf numFmtId="44" fontId="0" fillId="0" borderId="34" xfId="1" applyFont="1" applyBorder="1"/>
    <xf numFmtId="44" fontId="0" fillId="0" borderId="37" xfId="1" applyFont="1" applyBorder="1"/>
    <xf numFmtId="44" fontId="0" fillId="0" borderId="15" xfId="1" applyFont="1" applyFill="1" applyBorder="1"/>
    <xf numFmtId="44" fontId="3" fillId="0" borderId="18" xfId="1" applyFont="1" applyBorder="1"/>
    <xf numFmtId="44" fontId="3" fillId="0" borderId="15" xfId="1" applyFont="1" applyBorder="1"/>
    <xf numFmtId="44" fontId="3" fillId="0" borderId="22" xfId="1" applyFont="1" applyBorder="1"/>
    <xf numFmtId="44" fontId="3" fillId="0" borderId="25" xfId="1" applyFont="1" applyBorder="1"/>
    <xf numFmtId="44" fontId="0" fillId="0" borderId="30" xfId="1" applyFont="1" applyBorder="1"/>
    <xf numFmtId="44" fontId="0" fillId="0" borderId="1" xfId="1" applyFont="1" applyBorder="1"/>
    <xf numFmtId="44" fontId="1" fillId="0" borderId="0" xfId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9" xfId="0" applyFill="1" applyBorder="1" applyAlignment="1">
      <alignment wrapText="1"/>
    </xf>
    <xf numFmtId="165" fontId="4" fillId="0" borderId="17" xfId="0" applyNumberFormat="1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50"/>
  <sheetViews>
    <sheetView tabSelected="1" zoomScaleNormal="100" zoomScaleSheetLayoutView="65" workbookViewId="0">
      <pane xSplit="4" ySplit="8" topLeftCell="L138" activePane="bottomRight" state="frozen"/>
      <selection pane="topRight" activeCell="E1" sqref="E1"/>
      <selection pane="bottomLeft" activeCell="A9" sqref="A9"/>
      <selection pane="bottomRight" activeCell="Q116" sqref="Q116"/>
    </sheetView>
  </sheetViews>
  <sheetFormatPr defaultRowHeight="14.4"/>
  <cols>
    <col min="1" max="1" width="1.6640625" customWidth="1"/>
    <col min="2" max="2" width="3" style="2" customWidth="1"/>
    <col min="3" max="3" width="28.44140625" style="2" customWidth="1"/>
    <col min="4" max="4" width="6.44140625" style="2" customWidth="1"/>
    <col min="5" max="5" width="14" style="2" customWidth="1"/>
    <col min="6" max="6" width="11.5546875" style="2" customWidth="1"/>
    <col min="7" max="8" width="14" style="2" customWidth="1"/>
    <col min="9" max="9" width="13" style="2" customWidth="1"/>
    <col min="10" max="10" width="11.5546875" style="2" customWidth="1"/>
    <col min="11" max="11" width="21.88671875" style="2" customWidth="1"/>
    <col min="12" max="12" width="12.5546875" style="2" customWidth="1"/>
    <col min="13" max="13" width="10.44140625" style="2" hidden="1" customWidth="1"/>
    <col min="14" max="14" width="16.109375" style="17" customWidth="1"/>
    <col min="15" max="15" width="31.44140625" style="152" customWidth="1"/>
    <col min="16" max="16" width="13" customWidth="1"/>
    <col min="17" max="17" width="13.33203125" style="134" customWidth="1"/>
    <col min="18" max="18" width="1.6640625" customWidth="1"/>
  </cols>
  <sheetData>
    <row r="1" spans="2:17">
      <c r="F1" s="2" t="s">
        <v>294</v>
      </c>
    </row>
    <row r="2" spans="2:17">
      <c r="F2" s="2" t="s">
        <v>295</v>
      </c>
    </row>
    <row r="3" spans="2:17">
      <c r="F3" s="2" t="s">
        <v>296</v>
      </c>
    </row>
    <row r="4" spans="2:17">
      <c r="F4" s="2" t="s">
        <v>297</v>
      </c>
    </row>
    <row r="5" spans="2:17" ht="15" thickBot="1">
      <c r="F5" s="2" t="s">
        <v>298</v>
      </c>
    </row>
    <row r="6" spans="2:17" ht="15" thickTop="1">
      <c r="I6" s="11" t="s">
        <v>162</v>
      </c>
      <c r="N6" s="14" t="s">
        <v>163</v>
      </c>
      <c r="O6" s="153"/>
      <c r="P6" s="12"/>
      <c r="Q6" s="135"/>
    </row>
    <row r="7" spans="2:17" ht="15" thickBot="1">
      <c r="F7" s="11" t="s">
        <v>160</v>
      </c>
      <c r="I7" s="11" t="s">
        <v>161</v>
      </c>
      <c r="N7" s="15" t="s">
        <v>164</v>
      </c>
      <c r="O7" s="154"/>
      <c r="P7" s="13"/>
      <c r="Q7" s="136"/>
    </row>
    <row r="8" spans="2:17" s="9" customFormat="1" ht="56.4" thickTop="1" thickBot="1">
      <c r="B8" s="48"/>
      <c r="C8" s="10"/>
      <c r="D8" s="67" t="s">
        <v>53</v>
      </c>
      <c r="E8" s="68" t="s">
        <v>50</v>
      </c>
      <c r="F8" s="68" t="s">
        <v>51</v>
      </c>
      <c r="G8" s="68" t="s">
        <v>55</v>
      </c>
      <c r="H8" s="68" t="s">
        <v>194</v>
      </c>
      <c r="I8" s="69" t="s">
        <v>56</v>
      </c>
      <c r="J8" s="69" t="s">
        <v>57</v>
      </c>
      <c r="K8" s="68" t="s">
        <v>52</v>
      </c>
      <c r="L8" s="68" t="s">
        <v>59</v>
      </c>
      <c r="M8" s="68" t="s">
        <v>0</v>
      </c>
      <c r="N8" s="70" t="s">
        <v>58</v>
      </c>
      <c r="O8" s="71" t="s">
        <v>54</v>
      </c>
      <c r="P8" s="71" t="s">
        <v>60</v>
      </c>
      <c r="Q8" s="137" t="s">
        <v>61</v>
      </c>
    </row>
    <row r="9" spans="2:17" ht="30" customHeight="1" thickTop="1">
      <c r="B9" s="49" t="s">
        <v>1</v>
      </c>
      <c r="C9" s="6"/>
      <c r="D9" s="61"/>
      <c r="E9" s="62"/>
      <c r="F9" s="63"/>
      <c r="G9" s="64"/>
      <c r="H9" s="64"/>
      <c r="I9" s="64"/>
      <c r="J9" s="64"/>
      <c r="K9" s="63"/>
      <c r="L9" s="63"/>
      <c r="M9" s="63"/>
      <c r="N9" s="65" t="s">
        <v>257</v>
      </c>
      <c r="O9" s="155"/>
      <c r="P9" s="66"/>
      <c r="Q9" s="138"/>
    </row>
    <row r="10" spans="2:17" ht="30.6">
      <c r="B10" s="50"/>
      <c r="C10" s="44" t="s">
        <v>76</v>
      </c>
      <c r="D10" s="18"/>
      <c r="E10" s="19"/>
      <c r="F10" s="20"/>
      <c r="G10" s="21"/>
      <c r="H10" s="21"/>
      <c r="I10" s="21"/>
      <c r="J10" s="21"/>
      <c r="K10" s="20"/>
      <c r="L10" s="20"/>
      <c r="M10" s="20"/>
      <c r="N10" s="23"/>
      <c r="O10" s="156"/>
      <c r="P10" s="22"/>
      <c r="Q10" s="139"/>
    </row>
    <row r="11" spans="2:17" ht="15.6">
      <c r="B11" s="51"/>
      <c r="C11" s="44" t="s">
        <v>77</v>
      </c>
      <c r="D11" s="24" t="s">
        <v>80</v>
      </c>
      <c r="E11" s="25">
        <v>39252</v>
      </c>
      <c r="F11" s="26" t="s">
        <v>168</v>
      </c>
      <c r="G11" s="27">
        <v>870</v>
      </c>
      <c r="H11" s="27">
        <v>870</v>
      </c>
      <c r="I11" s="27">
        <v>3.1</v>
      </c>
      <c r="J11" s="27"/>
      <c r="K11" s="26" t="s">
        <v>16</v>
      </c>
      <c r="L11" s="26" t="s">
        <v>165</v>
      </c>
      <c r="M11" s="26" t="s">
        <v>17</v>
      </c>
      <c r="N11" s="28">
        <f>H11</f>
        <v>870</v>
      </c>
      <c r="O11" s="156" t="s">
        <v>316</v>
      </c>
      <c r="P11" s="22" t="s">
        <v>320</v>
      </c>
      <c r="Q11" s="139">
        <v>870</v>
      </c>
    </row>
    <row r="12" spans="2:17" ht="28.8">
      <c r="B12" s="51"/>
      <c r="C12" s="44"/>
      <c r="D12" s="24" t="s">
        <v>81</v>
      </c>
      <c r="E12" s="25">
        <v>39295</v>
      </c>
      <c r="F12" s="26" t="s">
        <v>169</v>
      </c>
      <c r="G12" s="27">
        <v>2205</v>
      </c>
      <c r="H12" s="27">
        <v>705</v>
      </c>
      <c r="I12" s="27">
        <v>3.1</v>
      </c>
      <c r="J12" s="27"/>
      <c r="K12" s="26" t="s">
        <v>16</v>
      </c>
      <c r="L12" s="26" t="s">
        <v>166</v>
      </c>
      <c r="M12" s="26" t="s">
        <v>17</v>
      </c>
      <c r="N12" s="28">
        <f>H12</f>
        <v>705</v>
      </c>
      <c r="O12" s="156" t="s">
        <v>317</v>
      </c>
      <c r="P12" s="22"/>
      <c r="Q12" s="139">
        <v>0</v>
      </c>
    </row>
    <row r="13" spans="2:17" ht="16.2" thickBot="1">
      <c r="B13" s="52"/>
      <c r="C13" s="45"/>
      <c r="D13" s="40" t="s">
        <v>82</v>
      </c>
      <c r="E13" s="78">
        <v>39435</v>
      </c>
      <c r="F13" s="41" t="s">
        <v>173</v>
      </c>
      <c r="G13" s="42">
        <v>2500</v>
      </c>
      <c r="H13" s="42">
        <v>2500</v>
      </c>
      <c r="I13" s="42">
        <v>3.1</v>
      </c>
      <c r="J13" s="42"/>
      <c r="K13" s="41" t="s">
        <v>9</v>
      </c>
      <c r="L13" s="41" t="s">
        <v>174</v>
      </c>
      <c r="M13" s="41" t="s">
        <v>17</v>
      </c>
      <c r="N13" s="28">
        <f>H13</f>
        <v>2500</v>
      </c>
      <c r="O13" s="157" t="s">
        <v>318</v>
      </c>
      <c r="P13" s="43"/>
      <c r="Q13" s="140">
        <v>0</v>
      </c>
    </row>
    <row r="14" spans="2:17" ht="16.2" thickBot="1">
      <c r="B14" s="51"/>
      <c r="C14" s="46" t="s">
        <v>62</v>
      </c>
      <c r="D14" s="81"/>
      <c r="E14" s="82"/>
      <c r="F14" s="83"/>
      <c r="G14" s="84">
        <f>SUM(G11:G13)</f>
        <v>5575</v>
      </c>
      <c r="H14" s="84">
        <f>SUM(H11:H13)</f>
        <v>4075</v>
      </c>
      <c r="I14" s="84"/>
      <c r="J14" s="84"/>
      <c r="K14" s="83"/>
      <c r="L14" s="83"/>
      <c r="M14" s="83"/>
      <c r="N14" s="85">
        <f>SUM(N11:N13)</f>
        <v>4075</v>
      </c>
      <c r="O14" s="158"/>
      <c r="P14" s="86"/>
      <c r="Q14" s="141"/>
    </row>
    <row r="15" spans="2:17" ht="30" customHeight="1">
      <c r="B15" s="50"/>
      <c r="C15" s="44" t="s">
        <v>78</v>
      </c>
      <c r="D15" s="61"/>
      <c r="E15" s="62"/>
      <c r="F15" s="63"/>
      <c r="G15" s="64"/>
      <c r="H15" s="64"/>
      <c r="I15" s="64"/>
      <c r="J15" s="64"/>
      <c r="K15" s="63"/>
      <c r="L15" s="63"/>
      <c r="M15" s="63"/>
      <c r="N15" s="80"/>
      <c r="O15" s="155"/>
      <c r="P15" s="66"/>
      <c r="Q15" s="138"/>
    </row>
    <row r="16" spans="2:17" ht="15.6">
      <c r="B16" s="51"/>
      <c r="C16" s="44" t="s">
        <v>79</v>
      </c>
      <c r="D16" s="24" t="s">
        <v>83</v>
      </c>
      <c r="E16" s="25">
        <v>39273</v>
      </c>
      <c r="F16" s="26" t="s">
        <v>190</v>
      </c>
      <c r="G16" s="27">
        <v>2000</v>
      </c>
      <c r="H16" s="27">
        <v>2000</v>
      </c>
      <c r="I16" s="27">
        <v>3.1</v>
      </c>
      <c r="J16" s="27"/>
      <c r="K16" s="26" t="s">
        <v>9</v>
      </c>
      <c r="L16" s="26" t="s">
        <v>189</v>
      </c>
      <c r="M16" s="26" t="s">
        <v>17</v>
      </c>
      <c r="N16" s="28">
        <f t="shared" ref="N16:N21" si="0">H16</f>
        <v>2000</v>
      </c>
      <c r="O16" s="156" t="s">
        <v>318</v>
      </c>
      <c r="P16" s="22"/>
      <c r="Q16" s="139">
        <v>0</v>
      </c>
    </row>
    <row r="17" spans="2:17" ht="15.6">
      <c r="B17" s="51"/>
      <c r="C17" s="44"/>
      <c r="D17" s="24" t="s">
        <v>84</v>
      </c>
      <c r="E17" s="25">
        <v>39279</v>
      </c>
      <c r="F17" s="26" t="s">
        <v>191</v>
      </c>
      <c r="G17" s="27">
        <v>2000</v>
      </c>
      <c r="H17" s="27">
        <v>500</v>
      </c>
      <c r="I17" s="27">
        <v>3.1</v>
      </c>
      <c r="J17" s="27"/>
      <c r="K17" s="26" t="s">
        <v>10</v>
      </c>
      <c r="L17" s="26" t="s">
        <v>192</v>
      </c>
      <c r="M17" s="26" t="s">
        <v>17</v>
      </c>
      <c r="N17" s="28">
        <f t="shared" si="0"/>
        <v>500</v>
      </c>
      <c r="O17" s="156" t="s">
        <v>319</v>
      </c>
      <c r="P17" s="22"/>
      <c r="Q17" s="139">
        <v>0</v>
      </c>
    </row>
    <row r="18" spans="2:17" ht="15.6">
      <c r="B18" s="51"/>
      <c r="C18" s="44"/>
      <c r="D18" s="24" t="s">
        <v>85</v>
      </c>
      <c r="E18" s="25">
        <v>39321</v>
      </c>
      <c r="F18" s="26" t="s">
        <v>195</v>
      </c>
      <c r="G18" s="27">
        <v>2000</v>
      </c>
      <c r="H18" s="27">
        <v>1000</v>
      </c>
      <c r="I18" s="27">
        <v>3.1</v>
      </c>
      <c r="J18" s="27"/>
      <c r="K18" s="26" t="s">
        <v>10</v>
      </c>
      <c r="L18" s="26" t="s">
        <v>193</v>
      </c>
      <c r="M18" s="26" t="s">
        <v>17</v>
      </c>
      <c r="N18" s="28">
        <f t="shared" si="0"/>
        <v>1000</v>
      </c>
      <c r="O18" s="156" t="s">
        <v>319</v>
      </c>
      <c r="P18" s="22"/>
      <c r="Q18" s="139">
        <v>0</v>
      </c>
    </row>
    <row r="19" spans="2:17" ht="15.6">
      <c r="B19" s="51"/>
      <c r="C19" s="44"/>
      <c r="D19" s="24" t="s">
        <v>86</v>
      </c>
      <c r="E19" s="25">
        <v>39329</v>
      </c>
      <c r="F19" s="26" t="s">
        <v>197</v>
      </c>
      <c r="G19" s="27">
        <v>500</v>
      </c>
      <c r="H19" s="27">
        <v>500</v>
      </c>
      <c r="I19" s="27">
        <v>3.1</v>
      </c>
      <c r="J19" s="27"/>
      <c r="K19" s="26" t="s">
        <v>10</v>
      </c>
      <c r="L19" s="26" t="s">
        <v>196</v>
      </c>
      <c r="M19" s="26" t="s">
        <v>17</v>
      </c>
      <c r="N19" s="28">
        <f t="shared" si="0"/>
        <v>500</v>
      </c>
      <c r="O19" s="156" t="s">
        <v>319</v>
      </c>
      <c r="P19" s="22"/>
      <c r="Q19" s="139">
        <v>0</v>
      </c>
    </row>
    <row r="20" spans="2:17" ht="15.6">
      <c r="B20" s="51"/>
      <c r="C20" s="44"/>
      <c r="D20" s="24" t="s">
        <v>87</v>
      </c>
      <c r="E20" s="25">
        <v>39336</v>
      </c>
      <c r="F20" s="26" t="s">
        <v>198</v>
      </c>
      <c r="G20" s="27">
        <v>2000</v>
      </c>
      <c r="H20" s="27">
        <v>1000</v>
      </c>
      <c r="I20" s="27">
        <v>3.1</v>
      </c>
      <c r="J20" s="27"/>
      <c r="K20" s="26" t="s">
        <v>10</v>
      </c>
      <c r="L20" s="26" t="s">
        <v>199</v>
      </c>
      <c r="M20" s="26" t="s">
        <v>17</v>
      </c>
      <c r="N20" s="28">
        <f t="shared" si="0"/>
        <v>1000</v>
      </c>
      <c r="O20" s="156" t="s">
        <v>319</v>
      </c>
      <c r="P20" s="22"/>
      <c r="Q20" s="139">
        <v>0</v>
      </c>
    </row>
    <row r="21" spans="2:17" ht="16.2" thickBot="1">
      <c r="B21" s="52"/>
      <c r="C21" s="45"/>
      <c r="D21" s="40" t="s">
        <v>88</v>
      </c>
      <c r="E21" s="78">
        <v>39431</v>
      </c>
      <c r="F21" s="41" t="s">
        <v>201</v>
      </c>
      <c r="G21" s="42">
        <v>1800</v>
      </c>
      <c r="H21" s="42">
        <v>600</v>
      </c>
      <c r="I21" s="42">
        <v>3.1</v>
      </c>
      <c r="J21" s="42"/>
      <c r="K21" s="41" t="s">
        <v>10</v>
      </c>
      <c r="L21" s="41" t="s">
        <v>200</v>
      </c>
      <c r="M21" s="41" t="s">
        <v>17</v>
      </c>
      <c r="N21" s="28">
        <f t="shared" si="0"/>
        <v>600</v>
      </c>
      <c r="O21" s="157" t="s">
        <v>319</v>
      </c>
      <c r="P21" s="43"/>
      <c r="Q21" s="140">
        <v>0</v>
      </c>
    </row>
    <row r="22" spans="2:17" ht="16.2" thickBot="1">
      <c r="B22" s="51"/>
      <c r="C22" s="46" t="s">
        <v>63</v>
      </c>
      <c r="D22" s="81"/>
      <c r="E22" s="82"/>
      <c r="F22" s="83"/>
      <c r="G22" s="84">
        <f>SUM(G16:G21)</f>
        <v>10300</v>
      </c>
      <c r="H22" s="84">
        <f>SUM(H16:H21)</f>
        <v>5600</v>
      </c>
      <c r="I22" s="84"/>
      <c r="J22" s="84"/>
      <c r="K22" s="83"/>
      <c r="L22" s="83"/>
      <c r="M22" s="83"/>
      <c r="N22" s="85">
        <f>SUM(N16:N21)</f>
        <v>5600</v>
      </c>
      <c r="O22" s="158"/>
      <c r="P22" s="86"/>
      <c r="Q22" s="141"/>
    </row>
    <row r="23" spans="2:17" ht="29.25" customHeight="1">
      <c r="B23" s="51"/>
      <c r="C23" s="105" t="s">
        <v>312</v>
      </c>
      <c r="D23" s="106"/>
      <c r="E23" s="107"/>
      <c r="F23" s="108"/>
      <c r="G23" s="109"/>
      <c r="H23" s="109"/>
      <c r="I23" s="109"/>
      <c r="J23" s="109"/>
      <c r="K23" s="108"/>
      <c r="L23" s="108"/>
      <c r="M23" s="108"/>
      <c r="N23" s="110"/>
      <c r="O23" s="159"/>
      <c r="P23" s="111"/>
      <c r="Q23" s="142"/>
    </row>
    <row r="24" spans="2:17" ht="16.2" thickBot="1">
      <c r="B24" s="52"/>
      <c r="C24" s="45"/>
      <c r="D24" s="118" t="s">
        <v>304</v>
      </c>
      <c r="E24" s="113">
        <v>39447</v>
      </c>
      <c r="F24" s="114"/>
      <c r="G24" s="115">
        <v>34211.089999999997</v>
      </c>
      <c r="H24" s="115">
        <v>2225.02</v>
      </c>
      <c r="I24" s="115">
        <v>3.1</v>
      </c>
      <c r="J24" s="115"/>
      <c r="K24" s="114" t="s">
        <v>305</v>
      </c>
      <c r="L24" s="114" t="s">
        <v>306</v>
      </c>
      <c r="M24" s="114"/>
      <c r="N24" s="116">
        <f>H24</f>
        <v>2225.02</v>
      </c>
      <c r="O24" s="160" t="s">
        <v>316</v>
      </c>
      <c r="P24" s="117" t="s">
        <v>320</v>
      </c>
      <c r="Q24" s="143">
        <v>2225.02</v>
      </c>
    </row>
    <row r="25" spans="2:17" ht="16.2" thickBot="1">
      <c r="B25" s="51"/>
      <c r="C25" s="132" t="s">
        <v>313</v>
      </c>
      <c r="D25" s="81"/>
      <c r="E25" s="82"/>
      <c r="F25" s="83"/>
      <c r="G25" s="84">
        <f>SUM(G24)</f>
        <v>34211.089999999997</v>
      </c>
      <c r="H25" s="84">
        <f>SUM(H24)</f>
        <v>2225.02</v>
      </c>
      <c r="I25" s="84"/>
      <c r="J25" s="84"/>
      <c r="K25" s="83"/>
      <c r="L25" s="83"/>
      <c r="M25" s="83"/>
      <c r="N25" s="85">
        <f>SUM(N24)</f>
        <v>2225.02</v>
      </c>
      <c r="O25" s="158"/>
      <c r="P25" s="86"/>
      <c r="Q25" s="141"/>
    </row>
    <row r="26" spans="2:17" ht="30" customHeight="1">
      <c r="B26" s="50"/>
      <c r="C26" s="44" t="s">
        <v>2</v>
      </c>
      <c r="D26" s="61"/>
      <c r="E26" s="62"/>
      <c r="F26" s="63"/>
      <c r="G26" s="64"/>
      <c r="H26" s="64"/>
      <c r="I26" s="64"/>
      <c r="J26" s="64"/>
      <c r="K26" s="63"/>
      <c r="L26" s="63"/>
      <c r="M26" s="63"/>
      <c r="N26" s="80"/>
      <c r="O26" s="155"/>
      <c r="P26" s="66"/>
      <c r="Q26" s="138"/>
    </row>
    <row r="27" spans="2:17" ht="15.6">
      <c r="B27" s="52"/>
      <c r="C27" s="45"/>
      <c r="D27" s="29" t="s">
        <v>89</v>
      </c>
      <c r="E27" s="25">
        <v>39380</v>
      </c>
      <c r="F27" s="26" t="s">
        <v>202</v>
      </c>
      <c r="G27" s="27">
        <v>2000</v>
      </c>
      <c r="H27" s="27">
        <v>800</v>
      </c>
      <c r="I27" s="27">
        <v>3.1</v>
      </c>
      <c r="J27" s="27"/>
      <c r="K27" s="26" t="s">
        <v>10</v>
      </c>
      <c r="L27" s="26" t="s">
        <v>203</v>
      </c>
      <c r="M27" s="26" t="s">
        <v>17</v>
      </c>
      <c r="N27" s="28">
        <f t="shared" ref="N27:N30" si="1">H27</f>
        <v>800</v>
      </c>
      <c r="O27" s="157" t="s">
        <v>319</v>
      </c>
      <c r="P27" s="22"/>
      <c r="Q27" s="139">
        <v>0</v>
      </c>
    </row>
    <row r="28" spans="2:17" ht="15.6">
      <c r="B28" s="51"/>
      <c r="C28" s="44"/>
      <c r="D28" s="40" t="s">
        <v>90</v>
      </c>
      <c r="E28" s="78">
        <v>39400</v>
      </c>
      <c r="F28" s="41" t="s">
        <v>219</v>
      </c>
      <c r="G28" s="42">
        <v>2000</v>
      </c>
      <c r="H28" s="42">
        <v>800</v>
      </c>
      <c r="I28" s="42">
        <v>3.1</v>
      </c>
      <c r="J28" s="42"/>
      <c r="K28" s="41" t="s">
        <v>10</v>
      </c>
      <c r="L28" s="41" t="s">
        <v>293</v>
      </c>
      <c r="M28" s="41" t="s">
        <v>17</v>
      </c>
      <c r="N28" s="28">
        <f t="shared" si="1"/>
        <v>800</v>
      </c>
      <c r="O28" s="157" t="s">
        <v>319</v>
      </c>
      <c r="P28" s="43"/>
      <c r="Q28" s="140">
        <v>0</v>
      </c>
    </row>
    <row r="29" spans="2:17" ht="16.2" thickBot="1">
      <c r="B29" s="51"/>
      <c r="C29" s="44"/>
      <c r="D29" s="106" t="s">
        <v>314</v>
      </c>
      <c r="E29" s="107">
        <v>39813</v>
      </c>
      <c r="F29" s="108" t="s">
        <v>315</v>
      </c>
      <c r="G29" s="109">
        <v>50000</v>
      </c>
      <c r="H29" s="109">
        <v>50000</v>
      </c>
      <c r="I29" s="109">
        <v>3.1</v>
      </c>
      <c r="J29" s="109"/>
      <c r="K29" s="108" t="s">
        <v>41</v>
      </c>
      <c r="L29" s="108" t="s">
        <v>266</v>
      </c>
      <c r="M29" s="108"/>
      <c r="N29" s="79">
        <f t="shared" si="1"/>
        <v>50000</v>
      </c>
      <c r="O29" s="157" t="s">
        <v>319</v>
      </c>
      <c r="P29" s="111"/>
      <c r="Q29" s="142">
        <v>0</v>
      </c>
    </row>
    <row r="30" spans="2:17" ht="16.2" thickBot="1">
      <c r="B30" s="51"/>
      <c r="C30" s="46" t="s">
        <v>64</v>
      </c>
      <c r="D30" s="81"/>
      <c r="E30" s="82"/>
      <c r="F30" s="83"/>
      <c r="G30" s="84">
        <f>SUM(G27:G29)</f>
        <v>54000</v>
      </c>
      <c r="H30" s="84">
        <f>SUM(H27:H29)</f>
        <v>51600</v>
      </c>
      <c r="I30" s="84"/>
      <c r="J30" s="84"/>
      <c r="K30" s="83"/>
      <c r="L30" s="83"/>
      <c r="M30" s="83"/>
      <c r="N30" s="85">
        <f t="shared" si="1"/>
        <v>51600</v>
      </c>
      <c r="O30" s="158"/>
      <c r="P30" s="86"/>
      <c r="Q30" s="141"/>
    </row>
    <row r="31" spans="2:17" ht="30" customHeight="1">
      <c r="B31" s="50"/>
      <c r="C31" s="44" t="s">
        <v>3</v>
      </c>
      <c r="D31" s="61"/>
      <c r="E31" s="62"/>
      <c r="F31" s="63"/>
      <c r="G31" s="64"/>
      <c r="H31" s="64"/>
      <c r="I31" s="64"/>
      <c r="J31" s="64"/>
      <c r="K31" s="63"/>
      <c r="L31" s="63"/>
      <c r="M31" s="63"/>
      <c r="N31" s="80"/>
      <c r="O31" s="155"/>
      <c r="P31" s="66"/>
      <c r="Q31" s="138"/>
    </row>
    <row r="32" spans="2:17" ht="15.6">
      <c r="B32" s="51"/>
      <c r="C32" s="44"/>
      <c r="D32" s="24" t="s">
        <v>91</v>
      </c>
      <c r="E32" s="25">
        <v>39150</v>
      </c>
      <c r="F32" s="26" t="s">
        <v>204</v>
      </c>
      <c r="G32" s="27">
        <v>2000</v>
      </c>
      <c r="H32" s="27">
        <v>400</v>
      </c>
      <c r="I32" s="27">
        <v>3.1</v>
      </c>
      <c r="J32" s="27"/>
      <c r="K32" s="26" t="s">
        <v>10</v>
      </c>
      <c r="L32" s="26" t="s">
        <v>205</v>
      </c>
      <c r="M32" s="26" t="s">
        <v>17</v>
      </c>
      <c r="N32" s="28">
        <f t="shared" ref="N32:N47" si="2">H32</f>
        <v>400</v>
      </c>
      <c r="O32" s="157" t="s">
        <v>319</v>
      </c>
      <c r="P32" s="22"/>
      <c r="Q32" s="139">
        <v>0</v>
      </c>
    </row>
    <row r="33" spans="2:17" ht="28.8">
      <c r="B33" s="51"/>
      <c r="C33" s="44"/>
      <c r="D33" s="24" t="s">
        <v>92</v>
      </c>
      <c r="E33" s="25">
        <v>39163</v>
      </c>
      <c r="F33" s="26" t="s">
        <v>207</v>
      </c>
      <c r="G33" s="27">
        <v>56</v>
      </c>
      <c r="H33" s="27">
        <v>56</v>
      </c>
      <c r="I33" s="27">
        <v>3.1</v>
      </c>
      <c r="J33" s="27"/>
      <c r="K33" s="26" t="s">
        <v>39</v>
      </c>
      <c r="L33" s="26" t="s">
        <v>206</v>
      </c>
      <c r="M33" s="26" t="s">
        <v>17</v>
      </c>
      <c r="N33" s="28">
        <f t="shared" si="2"/>
        <v>56</v>
      </c>
      <c r="O33" s="156" t="s">
        <v>321</v>
      </c>
      <c r="P33" s="22"/>
      <c r="Q33" s="139">
        <v>0</v>
      </c>
    </row>
    <row r="34" spans="2:17" ht="15.6">
      <c r="B34" s="51"/>
      <c r="C34" s="44"/>
      <c r="D34" s="24" t="s">
        <v>93</v>
      </c>
      <c r="E34" s="25">
        <v>39170</v>
      </c>
      <c r="F34" s="26" t="s">
        <v>208</v>
      </c>
      <c r="G34" s="27">
        <v>2000</v>
      </c>
      <c r="H34" s="27">
        <v>1000</v>
      </c>
      <c r="I34" s="27">
        <v>3.1</v>
      </c>
      <c r="J34" s="27"/>
      <c r="K34" s="26" t="s">
        <v>10</v>
      </c>
      <c r="L34" s="26" t="s">
        <v>292</v>
      </c>
      <c r="M34" s="26" t="s">
        <v>17</v>
      </c>
      <c r="N34" s="28">
        <f t="shared" si="2"/>
        <v>1000</v>
      </c>
      <c r="O34" s="157" t="s">
        <v>319</v>
      </c>
      <c r="P34" s="22"/>
      <c r="Q34" s="139">
        <v>0</v>
      </c>
    </row>
    <row r="35" spans="2:17" ht="15.6">
      <c r="B35" s="51"/>
      <c r="C35" s="44"/>
      <c r="D35" s="24" t="s">
        <v>94</v>
      </c>
      <c r="E35" s="25">
        <v>39248</v>
      </c>
      <c r="F35" s="26" t="s">
        <v>209</v>
      </c>
      <c r="G35" s="27">
        <v>2000</v>
      </c>
      <c r="H35" s="27">
        <v>1000</v>
      </c>
      <c r="I35" s="27">
        <v>3.1</v>
      </c>
      <c r="J35" s="27"/>
      <c r="K35" s="26" t="s">
        <v>10</v>
      </c>
      <c r="L35" s="26" t="s">
        <v>210</v>
      </c>
      <c r="M35" s="26"/>
      <c r="N35" s="28">
        <f t="shared" si="2"/>
        <v>1000</v>
      </c>
      <c r="O35" s="157" t="s">
        <v>319</v>
      </c>
      <c r="P35" s="22"/>
      <c r="Q35" s="139">
        <v>0</v>
      </c>
    </row>
    <row r="36" spans="2:17" ht="15.6">
      <c r="B36" s="51"/>
      <c r="C36" s="44"/>
      <c r="D36" s="24" t="s">
        <v>95</v>
      </c>
      <c r="E36" s="25">
        <v>39261</v>
      </c>
      <c r="F36" s="26" t="s">
        <v>211</v>
      </c>
      <c r="G36" s="27">
        <v>2000</v>
      </c>
      <c r="H36" s="27">
        <v>2000</v>
      </c>
      <c r="I36" s="27">
        <v>3.1</v>
      </c>
      <c r="J36" s="27"/>
      <c r="K36" s="26" t="s">
        <v>10</v>
      </c>
      <c r="L36" s="26" t="s">
        <v>212</v>
      </c>
      <c r="M36" s="26" t="s">
        <v>17</v>
      </c>
      <c r="N36" s="28">
        <f t="shared" si="2"/>
        <v>2000</v>
      </c>
      <c r="O36" s="157" t="s">
        <v>319</v>
      </c>
      <c r="P36" s="22"/>
      <c r="Q36" s="139">
        <v>0</v>
      </c>
    </row>
    <row r="37" spans="2:17" ht="15.6">
      <c r="B37" s="51"/>
      <c r="C37" s="44"/>
      <c r="D37" s="24" t="s">
        <v>96</v>
      </c>
      <c r="E37" s="25">
        <v>39289</v>
      </c>
      <c r="F37" s="26" t="s">
        <v>214</v>
      </c>
      <c r="G37" s="27">
        <v>2000</v>
      </c>
      <c r="H37" s="27">
        <v>2000</v>
      </c>
      <c r="I37" s="27">
        <v>3.1</v>
      </c>
      <c r="J37" s="27"/>
      <c r="K37" s="26" t="s">
        <v>10</v>
      </c>
      <c r="L37" s="26" t="s">
        <v>213</v>
      </c>
      <c r="M37" s="26" t="s">
        <v>17</v>
      </c>
      <c r="N37" s="28">
        <f t="shared" si="2"/>
        <v>2000</v>
      </c>
      <c r="O37" s="157" t="s">
        <v>319</v>
      </c>
      <c r="P37" s="22"/>
      <c r="Q37" s="139">
        <v>0</v>
      </c>
    </row>
    <row r="38" spans="2:17" ht="15.6">
      <c r="B38" s="51"/>
      <c r="C38" s="44"/>
      <c r="D38" s="24" t="s">
        <v>85</v>
      </c>
      <c r="E38" s="25">
        <v>39321</v>
      </c>
      <c r="F38" s="26" t="s">
        <v>195</v>
      </c>
      <c r="G38" s="27">
        <v>2000</v>
      </c>
      <c r="H38" s="27">
        <v>1000</v>
      </c>
      <c r="I38" s="27">
        <v>3.1</v>
      </c>
      <c r="J38" s="27"/>
      <c r="K38" s="26" t="s">
        <v>10</v>
      </c>
      <c r="L38" s="26" t="s">
        <v>193</v>
      </c>
      <c r="M38" s="26" t="s">
        <v>17</v>
      </c>
      <c r="N38" s="28">
        <f t="shared" si="2"/>
        <v>1000</v>
      </c>
      <c r="O38" s="157" t="s">
        <v>319</v>
      </c>
      <c r="P38" s="22"/>
      <c r="Q38" s="139">
        <v>0</v>
      </c>
    </row>
    <row r="39" spans="2:17" ht="15.6">
      <c r="B39" s="51"/>
      <c r="C39" s="44"/>
      <c r="D39" s="24" t="s">
        <v>87</v>
      </c>
      <c r="E39" s="25">
        <v>39336</v>
      </c>
      <c r="F39" s="26" t="s">
        <v>215</v>
      </c>
      <c r="G39" s="27">
        <v>2000</v>
      </c>
      <c r="H39" s="27">
        <v>1000</v>
      </c>
      <c r="I39" s="27">
        <v>3.1</v>
      </c>
      <c r="J39" s="27"/>
      <c r="K39" s="26" t="s">
        <v>10</v>
      </c>
      <c r="L39" s="26" t="s">
        <v>199</v>
      </c>
      <c r="M39" s="26" t="s">
        <v>17</v>
      </c>
      <c r="N39" s="28">
        <f t="shared" si="2"/>
        <v>1000</v>
      </c>
      <c r="O39" s="157" t="s">
        <v>319</v>
      </c>
      <c r="P39" s="22"/>
      <c r="Q39" s="139">
        <v>0</v>
      </c>
    </row>
    <row r="40" spans="2:17" ht="15.6">
      <c r="B40" s="51"/>
      <c r="C40" s="44"/>
      <c r="D40" s="24" t="s">
        <v>97</v>
      </c>
      <c r="E40" s="25">
        <v>39352</v>
      </c>
      <c r="F40" s="26" t="s">
        <v>216</v>
      </c>
      <c r="G40" s="27">
        <v>2000</v>
      </c>
      <c r="H40" s="27">
        <v>2000</v>
      </c>
      <c r="I40" s="27">
        <v>3.1</v>
      </c>
      <c r="J40" s="27"/>
      <c r="K40" s="26" t="s">
        <v>10</v>
      </c>
      <c r="L40" s="26" t="s">
        <v>217</v>
      </c>
      <c r="M40" s="26" t="s">
        <v>17</v>
      </c>
      <c r="N40" s="28">
        <f t="shared" si="2"/>
        <v>2000</v>
      </c>
      <c r="O40" s="157" t="s">
        <v>319</v>
      </c>
      <c r="P40" s="22"/>
      <c r="Q40" s="139">
        <v>0</v>
      </c>
    </row>
    <row r="41" spans="2:17" ht="15.6">
      <c r="B41" s="51"/>
      <c r="C41" s="44"/>
      <c r="D41" s="24" t="s">
        <v>89</v>
      </c>
      <c r="E41" s="25">
        <v>39380</v>
      </c>
      <c r="F41" s="26" t="s">
        <v>218</v>
      </c>
      <c r="G41" s="27">
        <v>2000</v>
      </c>
      <c r="H41" s="27">
        <v>1200</v>
      </c>
      <c r="I41" s="27">
        <v>3.1</v>
      </c>
      <c r="J41" s="27"/>
      <c r="K41" s="26" t="s">
        <v>10</v>
      </c>
      <c r="L41" s="26" t="s">
        <v>203</v>
      </c>
      <c r="M41" s="26" t="s">
        <v>17</v>
      </c>
      <c r="N41" s="28">
        <f t="shared" si="2"/>
        <v>1200</v>
      </c>
      <c r="O41" s="157" t="s">
        <v>319</v>
      </c>
      <c r="P41" s="22"/>
      <c r="Q41" s="139">
        <v>0</v>
      </c>
    </row>
    <row r="42" spans="2:17" ht="15.6">
      <c r="B42" s="51"/>
      <c r="C42" s="44"/>
      <c r="D42" s="24" t="s">
        <v>90</v>
      </c>
      <c r="E42" s="25">
        <v>39400</v>
      </c>
      <c r="F42" s="26" t="s">
        <v>219</v>
      </c>
      <c r="G42" s="27">
        <v>2000</v>
      </c>
      <c r="H42" s="27">
        <v>1200</v>
      </c>
      <c r="I42" s="27">
        <v>3.1</v>
      </c>
      <c r="J42" s="27"/>
      <c r="K42" s="26" t="s">
        <v>10</v>
      </c>
      <c r="L42" s="26" t="s">
        <v>293</v>
      </c>
      <c r="M42" s="26" t="s">
        <v>17</v>
      </c>
      <c r="N42" s="28">
        <f t="shared" si="2"/>
        <v>1200</v>
      </c>
      <c r="O42" s="157" t="s">
        <v>319</v>
      </c>
      <c r="P42" s="22"/>
      <c r="Q42" s="139">
        <v>0</v>
      </c>
    </row>
    <row r="43" spans="2:17" ht="15.6">
      <c r="B43" s="51"/>
      <c r="C43" s="44"/>
      <c r="D43" s="24" t="s">
        <v>88</v>
      </c>
      <c r="E43" s="25">
        <v>39431</v>
      </c>
      <c r="F43" s="26" t="s">
        <v>201</v>
      </c>
      <c r="G43" s="27">
        <v>1800</v>
      </c>
      <c r="H43" s="27">
        <v>1200</v>
      </c>
      <c r="I43" s="27">
        <v>3.1</v>
      </c>
      <c r="J43" s="27"/>
      <c r="K43" s="26" t="s">
        <v>10</v>
      </c>
      <c r="L43" s="26" t="s">
        <v>200</v>
      </c>
      <c r="M43" s="26" t="s">
        <v>17</v>
      </c>
      <c r="N43" s="28">
        <f t="shared" si="2"/>
        <v>1200</v>
      </c>
      <c r="O43" s="157" t="s">
        <v>319</v>
      </c>
      <c r="P43" s="22"/>
      <c r="Q43" s="139">
        <v>0</v>
      </c>
    </row>
    <row r="44" spans="2:17" ht="15.6">
      <c r="B44" s="51"/>
      <c r="C44" s="44"/>
      <c r="D44" s="24" t="s">
        <v>98</v>
      </c>
      <c r="E44" s="25">
        <v>39797</v>
      </c>
      <c r="F44" s="26" t="s">
        <v>19</v>
      </c>
      <c r="G44" s="27">
        <v>679.5</v>
      </c>
      <c r="H44" s="27">
        <v>49.5</v>
      </c>
      <c r="I44" s="27">
        <v>3.1</v>
      </c>
      <c r="J44" s="27"/>
      <c r="K44" s="26" t="s">
        <v>26</v>
      </c>
      <c r="L44" s="26" t="s">
        <v>220</v>
      </c>
      <c r="M44" s="26" t="s">
        <v>17</v>
      </c>
      <c r="N44" s="28">
        <f t="shared" si="2"/>
        <v>49.5</v>
      </c>
      <c r="O44" s="156" t="s">
        <v>316</v>
      </c>
      <c r="P44" s="22" t="s">
        <v>316</v>
      </c>
      <c r="Q44" s="139">
        <v>49.5</v>
      </c>
    </row>
    <row r="45" spans="2:17" ht="15.6">
      <c r="B45" s="51"/>
      <c r="C45" s="44"/>
      <c r="D45" s="24" t="s">
        <v>99</v>
      </c>
      <c r="E45" s="25">
        <v>39801</v>
      </c>
      <c r="F45" s="26" t="s">
        <v>222</v>
      </c>
      <c r="G45" s="27">
        <v>778.5</v>
      </c>
      <c r="H45" s="27">
        <v>243</v>
      </c>
      <c r="I45" s="27">
        <v>3.1</v>
      </c>
      <c r="J45" s="27"/>
      <c r="K45" s="26" t="s">
        <v>26</v>
      </c>
      <c r="L45" s="26" t="s">
        <v>221</v>
      </c>
      <c r="M45" s="26" t="s">
        <v>17</v>
      </c>
      <c r="N45" s="28">
        <f t="shared" si="2"/>
        <v>243</v>
      </c>
      <c r="O45" s="156" t="s">
        <v>316</v>
      </c>
      <c r="P45" s="22" t="s">
        <v>316</v>
      </c>
      <c r="Q45" s="139">
        <v>243</v>
      </c>
    </row>
    <row r="46" spans="2:17" ht="15.6">
      <c r="B46" s="51"/>
      <c r="C46" s="44"/>
      <c r="D46" s="24" t="s">
        <v>100</v>
      </c>
      <c r="E46" s="25">
        <v>39813</v>
      </c>
      <c r="F46" s="26" t="s">
        <v>223</v>
      </c>
      <c r="G46" s="27">
        <v>643.5</v>
      </c>
      <c r="H46" s="27">
        <v>144</v>
      </c>
      <c r="I46" s="27">
        <v>3.1</v>
      </c>
      <c r="J46" s="27"/>
      <c r="K46" s="26" t="s">
        <v>26</v>
      </c>
      <c r="L46" s="26" t="s">
        <v>224</v>
      </c>
      <c r="M46" s="26" t="s">
        <v>17</v>
      </c>
      <c r="N46" s="28">
        <f t="shared" si="2"/>
        <v>144</v>
      </c>
      <c r="O46" s="156" t="s">
        <v>316</v>
      </c>
      <c r="P46" s="22" t="s">
        <v>316</v>
      </c>
      <c r="Q46" s="139">
        <v>144</v>
      </c>
    </row>
    <row r="47" spans="2:17" ht="16.2" thickBot="1">
      <c r="B47" s="51"/>
      <c r="C47" s="44"/>
      <c r="D47" s="40" t="s">
        <v>101</v>
      </c>
      <c r="E47" s="78">
        <v>39822</v>
      </c>
      <c r="F47" s="41" t="s">
        <v>21</v>
      </c>
      <c r="G47" s="42">
        <v>769.5</v>
      </c>
      <c r="H47" s="42">
        <v>54</v>
      </c>
      <c r="I47" s="42">
        <v>3.1</v>
      </c>
      <c r="J47" s="42"/>
      <c r="K47" s="41" t="s">
        <v>26</v>
      </c>
      <c r="L47" s="41" t="s">
        <v>225</v>
      </c>
      <c r="M47" s="41" t="s">
        <v>17</v>
      </c>
      <c r="N47" s="28">
        <f t="shared" si="2"/>
        <v>54</v>
      </c>
      <c r="O47" s="156" t="s">
        <v>316</v>
      </c>
      <c r="P47" s="22" t="s">
        <v>316</v>
      </c>
      <c r="Q47" s="140">
        <v>54</v>
      </c>
    </row>
    <row r="48" spans="2:17" ht="16.2" thickBot="1">
      <c r="B48" s="51"/>
      <c r="C48" s="46" t="s">
        <v>65</v>
      </c>
      <c r="D48" s="81"/>
      <c r="E48" s="82"/>
      <c r="F48" s="83"/>
      <c r="G48" s="84">
        <f>SUM(G32:G47)</f>
        <v>24727</v>
      </c>
      <c r="H48" s="84">
        <f>SUM(H32:H47)</f>
        <v>14546.5</v>
      </c>
      <c r="I48" s="84"/>
      <c r="J48" s="84"/>
      <c r="K48" s="83"/>
      <c r="L48" s="83"/>
      <c r="M48" s="83"/>
      <c r="N48" s="85">
        <f>SUM(N32:N47)</f>
        <v>14546.5</v>
      </c>
      <c r="O48" s="158"/>
      <c r="P48" s="86"/>
      <c r="Q48" s="141"/>
    </row>
    <row r="49" spans="2:17" ht="30" customHeight="1">
      <c r="B49" s="50"/>
      <c r="C49" s="44" t="s">
        <v>4</v>
      </c>
      <c r="D49" s="61"/>
      <c r="E49" s="62"/>
      <c r="F49" s="63"/>
      <c r="G49" s="64"/>
      <c r="H49" s="64"/>
      <c r="I49" s="64"/>
      <c r="J49" s="64"/>
      <c r="K49" s="63"/>
      <c r="L49" s="63"/>
      <c r="M49" s="63"/>
      <c r="N49" s="80"/>
      <c r="O49" s="155"/>
      <c r="P49" s="66"/>
      <c r="Q49" s="138"/>
    </row>
    <row r="50" spans="2:17" s="77" customFormat="1" ht="15.6">
      <c r="B50" s="73"/>
      <c r="C50" s="72"/>
      <c r="D50" s="74" t="s">
        <v>102</v>
      </c>
      <c r="E50" s="36">
        <v>39307</v>
      </c>
      <c r="F50" s="75" t="s">
        <v>167</v>
      </c>
      <c r="G50" s="30">
        <v>60</v>
      </c>
      <c r="H50" s="30">
        <v>60</v>
      </c>
      <c r="I50" s="30">
        <v>3.1</v>
      </c>
      <c r="J50" s="30"/>
      <c r="K50" s="75" t="s">
        <v>33</v>
      </c>
      <c r="L50" s="75" t="s">
        <v>188</v>
      </c>
      <c r="M50" s="75" t="s">
        <v>17</v>
      </c>
      <c r="N50" s="28">
        <f t="shared" ref="N50:N87" si="3">H50</f>
        <v>60</v>
      </c>
      <c r="O50" s="161" t="s">
        <v>322</v>
      </c>
      <c r="P50" s="76"/>
      <c r="Q50" s="144">
        <v>0</v>
      </c>
    </row>
    <row r="51" spans="2:17" s="77" customFormat="1" ht="15.6">
      <c r="B51" s="73"/>
      <c r="C51" s="72"/>
      <c r="D51" s="74" t="s">
        <v>103</v>
      </c>
      <c r="E51" s="36">
        <v>39307</v>
      </c>
      <c r="F51" s="75" t="s">
        <v>167</v>
      </c>
      <c r="G51" s="30">
        <v>10</v>
      </c>
      <c r="H51" s="30">
        <v>10</v>
      </c>
      <c r="I51" s="30">
        <v>3.1</v>
      </c>
      <c r="J51" s="30"/>
      <c r="K51" s="75" t="s">
        <v>37</v>
      </c>
      <c r="L51" s="75" t="s">
        <v>184</v>
      </c>
      <c r="M51" s="75" t="s">
        <v>17</v>
      </c>
      <c r="N51" s="28">
        <f t="shared" si="3"/>
        <v>10</v>
      </c>
      <c r="O51" s="161" t="s">
        <v>322</v>
      </c>
      <c r="P51" s="76"/>
      <c r="Q51" s="144">
        <v>0</v>
      </c>
    </row>
    <row r="52" spans="2:17" s="77" customFormat="1" ht="15.6">
      <c r="B52" s="73"/>
      <c r="C52" s="72"/>
      <c r="D52" s="74" t="s">
        <v>104</v>
      </c>
      <c r="E52" s="36">
        <v>39307</v>
      </c>
      <c r="F52" s="75" t="s">
        <v>167</v>
      </c>
      <c r="G52" s="30">
        <v>30</v>
      </c>
      <c r="H52" s="30">
        <v>30</v>
      </c>
      <c r="I52" s="30">
        <v>3.1</v>
      </c>
      <c r="J52" s="30"/>
      <c r="K52" s="75" t="s">
        <v>35</v>
      </c>
      <c r="L52" s="75" t="s">
        <v>186</v>
      </c>
      <c r="M52" s="75" t="s">
        <v>17</v>
      </c>
      <c r="N52" s="28">
        <f t="shared" si="3"/>
        <v>30</v>
      </c>
      <c r="O52" s="161" t="s">
        <v>322</v>
      </c>
      <c r="P52" s="76"/>
      <c r="Q52" s="144">
        <v>0</v>
      </c>
    </row>
    <row r="53" spans="2:17" s="77" customFormat="1" ht="15.6">
      <c r="B53" s="73"/>
      <c r="C53" s="72"/>
      <c r="D53" s="74" t="s">
        <v>105</v>
      </c>
      <c r="E53" s="36">
        <v>39307</v>
      </c>
      <c r="F53" s="75" t="s">
        <v>167</v>
      </c>
      <c r="G53" s="30">
        <v>20</v>
      </c>
      <c r="H53" s="30">
        <v>20</v>
      </c>
      <c r="I53" s="30">
        <v>3.1</v>
      </c>
      <c r="J53" s="30"/>
      <c r="K53" s="75" t="s">
        <v>36</v>
      </c>
      <c r="L53" s="75" t="s">
        <v>185</v>
      </c>
      <c r="M53" s="75" t="s">
        <v>17</v>
      </c>
      <c r="N53" s="28">
        <f t="shared" si="3"/>
        <v>20</v>
      </c>
      <c r="O53" s="161" t="s">
        <v>322</v>
      </c>
      <c r="P53" s="76"/>
      <c r="Q53" s="144">
        <v>0</v>
      </c>
    </row>
    <row r="54" spans="2:17" s="77" customFormat="1" ht="15.6">
      <c r="B54" s="73"/>
      <c r="C54" s="72"/>
      <c r="D54" s="74" t="s">
        <v>106</v>
      </c>
      <c r="E54" s="36">
        <v>39307</v>
      </c>
      <c r="F54" s="75" t="s">
        <v>167</v>
      </c>
      <c r="G54" s="30">
        <v>50</v>
      </c>
      <c r="H54" s="30">
        <v>50</v>
      </c>
      <c r="I54" s="30">
        <v>3.1</v>
      </c>
      <c r="J54" s="30"/>
      <c r="K54" s="75" t="s">
        <v>34</v>
      </c>
      <c r="L54" s="75" t="s">
        <v>187</v>
      </c>
      <c r="M54" s="75" t="s">
        <v>17</v>
      </c>
      <c r="N54" s="28">
        <f t="shared" si="3"/>
        <v>50</v>
      </c>
      <c r="O54" s="161" t="s">
        <v>322</v>
      </c>
      <c r="P54" s="76"/>
      <c r="Q54" s="144">
        <v>0</v>
      </c>
    </row>
    <row r="55" spans="2:17" s="77" customFormat="1" ht="15.6">
      <c r="B55" s="73"/>
      <c r="C55" s="72"/>
      <c r="D55" s="74" t="s">
        <v>107</v>
      </c>
      <c r="E55" s="36">
        <v>39308</v>
      </c>
      <c r="F55" s="75" t="s">
        <v>170</v>
      </c>
      <c r="G55" s="30">
        <v>50</v>
      </c>
      <c r="H55" s="30">
        <v>50</v>
      </c>
      <c r="I55" s="30">
        <v>3.1</v>
      </c>
      <c r="J55" s="30"/>
      <c r="K55" s="75" t="s">
        <v>38</v>
      </c>
      <c r="L55" s="75" t="s">
        <v>183</v>
      </c>
      <c r="M55" s="75" t="s">
        <v>17</v>
      </c>
      <c r="N55" s="28">
        <f t="shared" si="3"/>
        <v>50</v>
      </c>
      <c r="O55" s="161" t="s">
        <v>322</v>
      </c>
      <c r="P55" s="76"/>
      <c r="Q55" s="144">
        <v>0</v>
      </c>
    </row>
    <row r="56" spans="2:17" s="77" customFormat="1" ht="15.6">
      <c r="B56" s="73"/>
      <c r="C56" s="72"/>
      <c r="D56" s="74" t="s">
        <v>108</v>
      </c>
      <c r="E56" s="36">
        <v>39309</v>
      </c>
      <c r="F56" s="75" t="s">
        <v>171</v>
      </c>
      <c r="G56" s="30">
        <v>30</v>
      </c>
      <c r="H56" s="30">
        <v>30</v>
      </c>
      <c r="I56" s="30">
        <v>3.1</v>
      </c>
      <c r="J56" s="30"/>
      <c r="K56" s="75" t="s">
        <v>37</v>
      </c>
      <c r="L56" s="75" t="s">
        <v>180</v>
      </c>
      <c r="M56" s="75" t="s">
        <v>17</v>
      </c>
      <c r="N56" s="28">
        <f t="shared" si="3"/>
        <v>30</v>
      </c>
      <c r="O56" s="161" t="s">
        <v>322</v>
      </c>
      <c r="P56" s="76"/>
      <c r="Q56" s="144">
        <v>0</v>
      </c>
    </row>
    <row r="57" spans="2:17" s="77" customFormat="1" ht="15.6">
      <c r="B57" s="73"/>
      <c r="C57" s="72"/>
      <c r="D57" s="74" t="s">
        <v>109</v>
      </c>
      <c r="E57" s="36">
        <v>39309</v>
      </c>
      <c r="F57" s="75" t="s">
        <v>171</v>
      </c>
      <c r="G57" s="30">
        <v>10</v>
      </c>
      <c r="H57" s="30">
        <v>10</v>
      </c>
      <c r="I57" s="30">
        <v>3.1</v>
      </c>
      <c r="J57" s="30"/>
      <c r="K57" s="75" t="s">
        <v>35</v>
      </c>
      <c r="L57" s="75" t="s">
        <v>182</v>
      </c>
      <c r="M57" s="75" t="s">
        <v>17</v>
      </c>
      <c r="N57" s="28">
        <f t="shared" si="3"/>
        <v>10</v>
      </c>
      <c r="O57" s="161" t="s">
        <v>322</v>
      </c>
      <c r="P57" s="76"/>
      <c r="Q57" s="144">
        <v>0</v>
      </c>
    </row>
    <row r="58" spans="2:17" s="77" customFormat="1" ht="15.6">
      <c r="B58" s="73"/>
      <c r="C58" s="72"/>
      <c r="D58" s="74" t="s">
        <v>110</v>
      </c>
      <c r="E58" s="36">
        <v>39309</v>
      </c>
      <c r="F58" s="75" t="s">
        <v>171</v>
      </c>
      <c r="G58" s="30">
        <v>20</v>
      </c>
      <c r="H58" s="30">
        <v>20</v>
      </c>
      <c r="I58" s="30">
        <v>3.1</v>
      </c>
      <c r="J58" s="30"/>
      <c r="K58" s="75" t="s">
        <v>36</v>
      </c>
      <c r="L58" s="75" t="s">
        <v>181</v>
      </c>
      <c r="M58" s="75" t="s">
        <v>17</v>
      </c>
      <c r="N58" s="28">
        <f t="shared" si="3"/>
        <v>20</v>
      </c>
      <c r="O58" s="161" t="s">
        <v>322</v>
      </c>
      <c r="P58" s="76"/>
      <c r="Q58" s="144">
        <v>0</v>
      </c>
    </row>
    <row r="59" spans="2:17" s="77" customFormat="1" ht="15.6">
      <c r="B59" s="73"/>
      <c r="C59" s="72"/>
      <c r="D59" s="74" t="s">
        <v>111</v>
      </c>
      <c r="E59" s="36">
        <v>39321</v>
      </c>
      <c r="F59" s="75" t="s">
        <v>172</v>
      </c>
      <c r="G59" s="30">
        <v>50</v>
      </c>
      <c r="H59" s="30">
        <v>50</v>
      </c>
      <c r="I59" s="30">
        <v>3.1</v>
      </c>
      <c r="J59" s="30"/>
      <c r="K59" s="75" t="s">
        <v>34</v>
      </c>
      <c r="L59" s="75" t="s">
        <v>179</v>
      </c>
      <c r="M59" s="75" t="s">
        <v>17</v>
      </c>
      <c r="N59" s="28">
        <f t="shared" si="3"/>
        <v>50</v>
      </c>
      <c r="O59" s="161" t="s">
        <v>322</v>
      </c>
      <c r="P59" s="76"/>
      <c r="Q59" s="144">
        <v>0</v>
      </c>
    </row>
    <row r="60" spans="2:17" s="77" customFormat="1" ht="15.6">
      <c r="B60" s="73"/>
      <c r="C60" s="72"/>
      <c r="D60" s="74" t="s">
        <v>112</v>
      </c>
      <c r="E60" s="36">
        <v>39321</v>
      </c>
      <c r="F60" s="75" t="s">
        <v>172</v>
      </c>
      <c r="G60" s="30">
        <v>40</v>
      </c>
      <c r="H60" s="30">
        <v>40</v>
      </c>
      <c r="I60" s="30">
        <v>3.1</v>
      </c>
      <c r="J60" s="30"/>
      <c r="K60" s="75" t="s">
        <v>37</v>
      </c>
      <c r="L60" s="75" t="s">
        <v>176</v>
      </c>
      <c r="M60" s="75" t="s">
        <v>17</v>
      </c>
      <c r="N60" s="28">
        <f t="shared" si="3"/>
        <v>40</v>
      </c>
      <c r="O60" s="161" t="s">
        <v>322</v>
      </c>
      <c r="P60" s="76"/>
      <c r="Q60" s="144">
        <v>0</v>
      </c>
    </row>
    <row r="61" spans="2:17" s="77" customFormat="1" ht="15.6">
      <c r="B61" s="73"/>
      <c r="C61" s="72"/>
      <c r="D61" s="74" t="s">
        <v>113</v>
      </c>
      <c r="E61" s="36">
        <v>39321</v>
      </c>
      <c r="F61" s="75" t="s">
        <v>172</v>
      </c>
      <c r="G61" s="30">
        <v>40</v>
      </c>
      <c r="H61" s="30">
        <v>40</v>
      </c>
      <c r="I61" s="30">
        <v>3.1</v>
      </c>
      <c r="J61" s="30"/>
      <c r="K61" s="75" t="s">
        <v>35</v>
      </c>
      <c r="L61" s="75" t="s">
        <v>178</v>
      </c>
      <c r="M61" s="75" t="s">
        <v>17</v>
      </c>
      <c r="N61" s="28">
        <f t="shared" si="3"/>
        <v>40</v>
      </c>
      <c r="O61" s="161" t="s">
        <v>322</v>
      </c>
      <c r="P61" s="76"/>
      <c r="Q61" s="144">
        <v>0</v>
      </c>
    </row>
    <row r="62" spans="2:17" s="77" customFormat="1" ht="15.6">
      <c r="B62" s="73"/>
      <c r="C62" s="72"/>
      <c r="D62" s="74" t="s">
        <v>114</v>
      </c>
      <c r="E62" s="36">
        <v>39321</v>
      </c>
      <c r="F62" s="75" t="s">
        <v>172</v>
      </c>
      <c r="G62" s="30">
        <v>40</v>
      </c>
      <c r="H62" s="30">
        <v>40</v>
      </c>
      <c r="I62" s="30">
        <v>3.1</v>
      </c>
      <c r="J62" s="30"/>
      <c r="K62" s="75" t="s">
        <v>38</v>
      </c>
      <c r="L62" s="75" t="s">
        <v>177</v>
      </c>
      <c r="M62" s="75" t="s">
        <v>17</v>
      </c>
      <c r="N62" s="28">
        <f t="shared" si="3"/>
        <v>40</v>
      </c>
      <c r="O62" s="161" t="s">
        <v>322</v>
      </c>
      <c r="P62" s="76"/>
      <c r="Q62" s="144">
        <v>0</v>
      </c>
    </row>
    <row r="63" spans="2:17" s="77" customFormat="1" ht="15.6">
      <c r="B63" s="73"/>
      <c r="C63" s="72"/>
      <c r="D63" s="74" t="s">
        <v>115</v>
      </c>
      <c r="E63" s="36">
        <v>39321</v>
      </c>
      <c r="F63" s="75" t="s">
        <v>172</v>
      </c>
      <c r="G63" s="30">
        <v>40</v>
      </c>
      <c r="H63" s="30">
        <v>40</v>
      </c>
      <c r="I63" s="30">
        <v>3.1</v>
      </c>
      <c r="J63" s="30"/>
      <c r="K63" s="75" t="s">
        <v>36</v>
      </c>
      <c r="L63" s="75" t="s">
        <v>175</v>
      </c>
      <c r="M63" s="75" t="s">
        <v>17</v>
      </c>
      <c r="N63" s="28">
        <f t="shared" si="3"/>
        <v>40</v>
      </c>
      <c r="O63" s="161" t="s">
        <v>322</v>
      </c>
      <c r="P63" s="76"/>
      <c r="Q63" s="144">
        <v>0</v>
      </c>
    </row>
    <row r="64" spans="2:17" ht="28.8">
      <c r="B64" s="51"/>
      <c r="C64" s="44"/>
      <c r="D64" s="24" t="s">
        <v>116</v>
      </c>
      <c r="E64" s="25">
        <v>39143</v>
      </c>
      <c r="F64" s="26" t="s">
        <v>229</v>
      </c>
      <c r="G64" s="30">
        <v>6945.88</v>
      </c>
      <c r="H64" s="30">
        <v>6945.88</v>
      </c>
      <c r="I64" s="27">
        <v>3.1</v>
      </c>
      <c r="J64" s="30"/>
      <c r="K64" s="26" t="s">
        <v>40</v>
      </c>
      <c r="L64" s="26" t="s">
        <v>226</v>
      </c>
      <c r="M64" s="26" t="s">
        <v>17</v>
      </c>
      <c r="N64" s="28">
        <f t="shared" si="3"/>
        <v>6945.88</v>
      </c>
      <c r="O64" s="156" t="s">
        <v>323</v>
      </c>
      <c r="P64" s="22"/>
      <c r="Q64" s="139">
        <v>6682.93</v>
      </c>
    </row>
    <row r="65" spans="2:17" ht="28.8">
      <c r="B65" s="51"/>
      <c r="C65" s="44"/>
      <c r="D65" s="24" t="s">
        <v>117</v>
      </c>
      <c r="E65" s="25">
        <v>39150</v>
      </c>
      <c r="F65" s="26" t="s">
        <v>230</v>
      </c>
      <c r="G65" s="30">
        <v>6878.03</v>
      </c>
      <c r="H65" s="30">
        <v>6878.03</v>
      </c>
      <c r="I65" s="27">
        <v>3.1</v>
      </c>
      <c r="J65" s="30"/>
      <c r="K65" s="26" t="s">
        <v>40</v>
      </c>
      <c r="L65" s="26" t="s">
        <v>227</v>
      </c>
      <c r="M65" s="26" t="s">
        <v>17</v>
      </c>
      <c r="N65" s="28">
        <f t="shared" si="3"/>
        <v>6878.03</v>
      </c>
      <c r="O65" s="156" t="s">
        <v>323</v>
      </c>
      <c r="P65" s="22"/>
      <c r="Q65" s="139">
        <v>6636.37</v>
      </c>
    </row>
    <row r="66" spans="2:17" ht="28.8">
      <c r="B66" s="51"/>
      <c r="C66" s="44"/>
      <c r="D66" s="24" t="s">
        <v>118</v>
      </c>
      <c r="E66" s="25">
        <v>39156</v>
      </c>
      <c r="F66" s="26" t="s">
        <v>85</v>
      </c>
      <c r="G66" s="30">
        <v>4867.7</v>
      </c>
      <c r="H66" s="30">
        <v>4867.7</v>
      </c>
      <c r="I66" s="27">
        <v>3.1</v>
      </c>
      <c r="J66" s="30"/>
      <c r="K66" s="26" t="s">
        <v>40</v>
      </c>
      <c r="L66" s="26" t="s">
        <v>231</v>
      </c>
      <c r="M66" s="26" t="s">
        <v>17</v>
      </c>
      <c r="N66" s="28">
        <f t="shared" si="3"/>
        <v>4867.7</v>
      </c>
      <c r="O66" s="156" t="s">
        <v>323</v>
      </c>
      <c r="P66" s="22"/>
      <c r="Q66" s="139">
        <v>4618.91</v>
      </c>
    </row>
    <row r="67" spans="2:17" ht="15.6">
      <c r="B67" s="51"/>
      <c r="C67" s="44"/>
      <c r="D67" s="24" t="s">
        <v>119</v>
      </c>
      <c r="E67" s="25">
        <v>39161</v>
      </c>
      <c r="F67" s="26" t="s">
        <v>228</v>
      </c>
      <c r="G67" s="30">
        <v>1029.08</v>
      </c>
      <c r="H67" s="30">
        <v>952.5</v>
      </c>
      <c r="I67" s="27">
        <v>3.1</v>
      </c>
      <c r="J67" s="30"/>
      <c r="K67" s="26" t="s">
        <v>16</v>
      </c>
      <c r="L67" s="26" t="s">
        <v>232</v>
      </c>
      <c r="M67" s="26" t="s">
        <v>17</v>
      </c>
      <c r="N67" s="28">
        <f t="shared" si="3"/>
        <v>952.5</v>
      </c>
      <c r="O67" s="156" t="s">
        <v>316</v>
      </c>
      <c r="P67" s="22"/>
      <c r="Q67" s="139">
        <v>952.5</v>
      </c>
    </row>
    <row r="68" spans="2:17" ht="28.8">
      <c r="B68" s="51"/>
      <c r="C68" s="44"/>
      <c r="D68" s="24" t="s">
        <v>120</v>
      </c>
      <c r="E68" s="25">
        <v>39163</v>
      </c>
      <c r="F68" s="26" t="s">
        <v>233</v>
      </c>
      <c r="G68" s="30">
        <v>2029</v>
      </c>
      <c r="H68" s="30">
        <v>2029</v>
      </c>
      <c r="I68" s="27">
        <v>3.1</v>
      </c>
      <c r="J68" s="30"/>
      <c r="K68" s="26" t="s">
        <v>40</v>
      </c>
      <c r="L68" s="26" t="s">
        <v>234</v>
      </c>
      <c r="M68" s="26" t="s">
        <v>17</v>
      </c>
      <c r="N68" s="28">
        <f t="shared" si="3"/>
        <v>2029</v>
      </c>
      <c r="O68" s="156" t="s">
        <v>323</v>
      </c>
      <c r="P68" s="22"/>
      <c r="Q68" s="139">
        <v>1750.66</v>
      </c>
    </row>
    <row r="69" spans="2:17" ht="15.6">
      <c r="B69" s="51"/>
      <c r="C69" s="44"/>
      <c r="D69" s="24" t="s">
        <v>121</v>
      </c>
      <c r="E69" s="25">
        <v>39170</v>
      </c>
      <c r="F69" s="26" t="s">
        <v>86</v>
      </c>
      <c r="G69" s="30">
        <v>273.7</v>
      </c>
      <c r="H69" s="30">
        <v>273.7</v>
      </c>
      <c r="I69" s="27">
        <v>3.1</v>
      </c>
      <c r="J69" s="30"/>
      <c r="K69" s="26" t="s">
        <v>40</v>
      </c>
      <c r="L69" s="26" t="s">
        <v>235</v>
      </c>
      <c r="M69" s="26" t="s">
        <v>17</v>
      </c>
      <c r="N69" s="28">
        <f t="shared" si="3"/>
        <v>273.7</v>
      </c>
      <c r="O69" s="156" t="s">
        <v>316</v>
      </c>
      <c r="P69" s="22"/>
      <c r="Q69" s="139">
        <v>273.7</v>
      </c>
    </row>
    <row r="70" spans="2:17" ht="15.6">
      <c r="B70" s="51"/>
      <c r="C70" s="44"/>
      <c r="D70" s="24" t="s">
        <v>122</v>
      </c>
      <c r="E70" s="25">
        <v>39287</v>
      </c>
      <c r="F70" s="26" t="s">
        <v>236</v>
      </c>
      <c r="G70" s="30">
        <v>303.89999999999998</v>
      </c>
      <c r="H70" s="30">
        <v>293.39999999999998</v>
      </c>
      <c r="I70" s="27">
        <v>3.1</v>
      </c>
      <c r="J70" s="30"/>
      <c r="K70" s="26" t="s">
        <v>11</v>
      </c>
      <c r="L70" s="26" t="s">
        <v>237</v>
      </c>
      <c r="M70" s="26" t="s">
        <v>17</v>
      </c>
      <c r="N70" s="28">
        <f t="shared" si="3"/>
        <v>293.39999999999998</v>
      </c>
      <c r="O70" s="156" t="s">
        <v>316</v>
      </c>
      <c r="P70" s="22"/>
      <c r="Q70" s="139">
        <v>293.39999999999998</v>
      </c>
    </row>
    <row r="71" spans="2:17" ht="15.6">
      <c r="B71" s="51"/>
      <c r="C71" s="44"/>
      <c r="D71" s="24" t="s">
        <v>123</v>
      </c>
      <c r="E71" s="25">
        <v>39289</v>
      </c>
      <c r="F71" s="26" t="s">
        <v>239</v>
      </c>
      <c r="G71" s="30">
        <v>3093.97</v>
      </c>
      <c r="H71" s="30">
        <v>3093.97</v>
      </c>
      <c r="I71" s="27">
        <v>3.1</v>
      </c>
      <c r="J71" s="30"/>
      <c r="K71" s="26" t="s">
        <v>12</v>
      </c>
      <c r="L71" s="26" t="s">
        <v>238</v>
      </c>
      <c r="M71" s="26" t="s">
        <v>17</v>
      </c>
      <c r="N71" s="28">
        <f t="shared" si="3"/>
        <v>3093.97</v>
      </c>
      <c r="O71" s="156" t="s">
        <v>316</v>
      </c>
      <c r="P71" s="22" t="s">
        <v>316</v>
      </c>
      <c r="Q71" s="139">
        <v>3093.97</v>
      </c>
    </row>
    <row r="72" spans="2:17" ht="15.6">
      <c r="B72" s="51"/>
      <c r="C72" s="44"/>
      <c r="D72" s="24" t="s">
        <v>81</v>
      </c>
      <c r="E72" s="25">
        <v>39295</v>
      </c>
      <c r="F72" s="26" t="s">
        <v>169</v>
      </c>
      <c r="G72" s="30">
        <v>2205</v>
      </c>
      <c r="H72" s="30">
        <v>465</v>
      </c>
      <c r="I72" s="27">
        <v>3.1</v>
      </c>
      <c r="J72" s="30"/>
      <c r="K72" s="26" t="s">
        <v>16</v>
      </c>
      <c r="L72" s="26" t="s">
        <v>166</v>
      </c>
      <c r="M72" s="26" t="s">
        <v>17</v>
      </c>
      <c r="N72" s="28">
        <f t="shared" si="3"/>
        <v>465</v>
      </c>
      <c r="O72" s="156" t="s">
        <v>316</v>
      </c>
      <c r="P72" s="22" t="s">
        <v>316</v>
      </c>
      <c r="Q72" s="139">
        <v>465</v>
      </c>
    </row>
    <row r="73" spans="2:17" ht="28.8">
      <c r="B73" s="53"/>
      <c r="C73" s="44"/>
      <c r="D73" s="24" t="s">
        <v>124</v>
      </c>
      <c r="E73" s="25">
        <v>39297</v>
      </c>
      <c r="F73" s="31">
        <v>80307</v>
      </c>
      <c r="G73" s="30">
        <v>203.79</v>
      </c>
      <c r="H73" s="30">
        <v>179.79</v>
      </c>
      <c r="I73" s="27">
        <v>3.1</v>
      </c>
      <c r="J73" s="30"/>
      <c r="K73" s="26" t="s">
        <v>11</v>
      </c>
      <c r="L73" s="26" t="s">
        <v>240</v>
      </c>
      <c r="M73" s="26"/>
      <c r="N73" s="28">
        <f t="shared" si="3"/>
        <v>179.79</v>
      </c>
      <c r="O73" s="156" t="s">
        <v>324</v>
      </c>
      <c r="P73" s="22"/>
      <c r="Q73" s="139">
        <v>0</v>
      </c>
    </row>
    <row r="74" spans="2:17" ht="15.6">
      <c r="B74" s="53"/>
      <c r="C74" s="44" t="s">
        <v>242</v>
      </c>
      <c r="D74" s="24" t="s">
        <v>125</v>
      </c>
      <c r="E74" s="25">
        <v>39307</v>
      </c>
      <c r="F74" s="32" t="s">
        <v>31</v>
      </c>
      <c r="G74" s="30">
        <v>11030.31</v>
      </c>
      <c r="H74" s="30">
        <v>11030.31</v>
      </c>
      <c r="I74" s="27">
        <v>3.1</v>
      </c>
      <c r="J74" s="30"/>
      <c r="K74" s="26" t="s">
        <v>12</v>
      </c>
      <c r="L74" s="26" t="s">
        <v>241</v>
      </c>
      <c r="M74" s="26"/>
      <c r="N74" s="28">
        <f t="shared" si="3"/>
        <v>11030.31</v>
      </c>
      <c r="O74" s="156" t="s">
        <v>316</v>
      </c>
      <c r="P74" s="22" t="s">
        <v>316</v>
      </c>
      <c r="Q74" s="139">
        <v>11030.31</v>
      </c>
    </row>
    <row r="75" spans="2:17" ht="28.8">
      <c r="B75" s="53"/>
      <c r="C75" s="44"/>
      <c r="D75" s="24" t="s">
        <v>126</v>
      </c>
      <c r="E75" s="25">
        <v>39309</v>
      </c>
      <c r="F75" s="33">
        <v>81507</v>
      </c>
      <c r="G75" s="30">
        <v>331.8</v>
      </c>
      <c r="H75" s="30">
        <v>293.39999999999998</v>
      </c>
      <c r="I75" s="27">
        <v>3.1</v>
      </c>
      <c r="J75" s="30"/>
      <c r="K75" s="26" t="s">
        <v>11</v>
      </c>
      <c r="L75" s="26" t="s">
        <v>243</v>
      </c>
      <c r="M75" s="26"/>
      <c r="N75" s="28">
        <f t="shared" si="3"/>
        <v>293.39999999999998</v>
      </c>
      <c r="O75" s="156" t="s">
        <v>324</v>
      </c>
      <c r="P75" s="22"/>
      <c r="Q75" s="139">
        <v>0</v>
      </c>
    </row>
    <row r="76" spans="2:17" ht="28.8">
      <c r="B76" s="53"/>
      <c r="C76" s="44"/>
      <c r="D76" s="24" t="s">
        <v>127</v>
      </c>
      <c r="E76" s="25">
        <v>39309</v>
      </c>
      <c r="F76" s="33">
        <v>81407</v>
      </c>
      <c r="G76" s="30">
        <v>1711.46</v>
      </c>
      <c r="H76" s="30">
        <v>1711.46</v>
      </c>
      <c r="I76" s="27">
        <v>3.1</v>
      </c>
      <c r="J76" s="30"/>
      <c r="K76" s="26" t="s">
        <v>16</v>
      </c>
      <c r="L76" s="26" t="s">
        <v>244</v>
      </c>
      <c r="M76" s="26"/>
      <c r="N76" s="28">
        <f t="shared" si="3"/>
        <v>1711.46</v>
      </c>
      <c r="O76" s="156" t="s">
        <v>324</v>
      </c>
      <c r="P76" s="22"/>
      <c r="Q76" s="139">
        <v>0</v>
      </c>
    </row>
    <row r="77" spans="2:17" ht="28.8">
      <c r="B77" s="53"/>
      <c r="C77" s="44"/>
      <c r="D77" s="24" t="s">
        <v>128</v>
      </c>
      <c r="E77" s="25">
        <v>39321</v>
      </c>
      <c r="F77" s="33">
        <v>82707</v>
      </c>
      <c r="G77" s="30">
        <v>468.9</v>
      </c>
      <c r="H77" s="30">
        <v>406.8</v>
      </c>
      <c r="I77" s="27">
        <v>3.1</v>
      </c>
      <c r="J77" s="30"/>
      <c r="K77" s="26" t="s">
        <v>11</v>
      </c>
      <c r="L77" s="26" t="s">
        <v>245</v>
      </c>
      <c r="M77" s="26"/>
      <c r="N77" s="28">
        <f t="shared" si="3"/>
        <v>406.8</v>
      </c>
      <c r="O77" s="156" t="s">
        <v>324</v>
      </c>
      <c r="P77" s="22"/>
      <c r="Q77" s="139">
        <v>0</v>
      </c>
    </row>
    <row r="78" spans="2:17" ht="15.6">
      <c r="B78" s="53"/>
      <c r="C78" s="44"/>
      <c r="D78" s="24" t="s">
        <v>129</v>
      </c>
      <c r="E78" s="25">
        <v>39329</v>
      </c>
      <c r="F78" s="33">
        <v>91507</v>
      </c>
      <c r="G78" s="30">
        <v>100</v>
      </c>
      <c r="H78" s="30">
        <v>100</v>
      </c>
      <c r="I78" s="27">
        <v>3.1</v>
      </c>
      <c r="J78" s="30"/>
      <c r="K78" s="26" t="s">
        <v>11</v>
      </c>
      <c r="L78" s="26" t="s">
        <v>246</v>
      </c>
      <c r="M78" s="26"/>
      <c r="N78" s="28">
        <f t="shared" si="3"/>
        <v>100</v>
      </c>
      <c r="O78" s="156" t="s">
        <v>325</v>
      </c>
      <c r="P78" s="22"/>
      <c r="Q78" s="139">
        <v>0</v>
      </c>
    </row>
    <row r="79" spans="2:17" ht="28.8">
      <c r="B79" s="53"/>
      <c r="C79" s="44"/>
      <c r="D79" s="24" t="s">
        <v>130</v>
      </c>
      <c r="E79" s="25">
        <v>39329</v>
      </c>
      <c r="F79" s="33">
        <v>83007</v>
      </c>
      <c r="G79" s="30">
        <v>1522.25</v>
      </c>
      <c r="H79" s="30">
        <v>1522.25</v>
      </c>
      <c r="I79" s="27">
        <v>3.1</v>
      </c>
      <c r="J79" s="30"/>
      <c r="K79" s="26" t="s">
        <v>16</v>
      </c>
      <c r="L79" s="26" t="s">
        <v>247</v>
      </c>
      <c r="M79" s="26"/>
      <c r="N79" s="28">
        <f t="shared" si="3"/>
        <v>1522.25</v>
      </c>
      <c r="O79" s="156" t="s">
        <v>324</v>
      </c>
      <c r="P79" s="22"/>
      <c r="Q79" s="139">
        <v>0</v>
      </c>
    </row>
    <row r="80" spans="2:17" ht="15.6">
      <c r="B80" s="53"/>
      <c r="C80" s="44"/>
      <c r="D80" s="24" t="s">
        <v>131</v>
      </c>
      <c r="E80" s="25">
        <v>39336</v>
      </c>
      <c r="F80" s="33">
        <v>91107</v>
      </c>
      <c r="G80" s="30">
        <v>406.03</v>
      </c>
      <c r="H80" s="30">
        <v>406.03</v>
      </c>
      <c r="I80" s="27">
        <v>3.1</v>
      </c>
      <c r="J80" s="30"/>
      <c r="K80" s="26" t="s">
        <v>11</v>
      </c>
      <c r="L80" s="26" t="s">
        <v>248</v>
      </c>
      <c r="M80" s="26"/>
      <c r="N80" s="28">
        <f t="shared" si="3"/>
        <v>406.03</v>
      </c>
      <c r="O80" s="156" t="s">
        <v>325</v>
      </c>
      <c r="P80" s="22"/>
      <c r="Q80" s="139">
        <v>0</v>
      </c>
    </row>
    <row r="81" spans="2:17" ht="28.8">
      <c r="B81" s="51"/>
      <c r="C81" s="44"/>
      <c r="D81" s="24" t="s">
        <v>132</v>
      </c>
      <c r="E81" s="25">
        <v>39373</v>
      </c>
      <c r="F81" s="26" t="s">
        <v>249</v>
      </c>
      <c r="G81" s="27">
        <v>130.07</v>
      </c>
      <c r="H81" s="27">
        <v>130.07</v>
      </c>
      <c r="I81" s="27">
        <v>3.1</v>
      </c>
      <c r="J81" s="27"/>
      <c r="K81" s="26" t="s">
        <v>11</v>
      </c>
      <c r="L81" s="26" t="s">
        <v>250</v>
      </c>
      <c r="M81" s="26" t="s">
        <v>17</v>
      </c>
      <c r="N81" s="28">
        <f t="shared" si="3"/>
        <v>130.07</v>
      </c>
      <c r="O81" s="156" t="s">
        <v>324</v>
      </c>
      <c r="P81" s="22"/>
      <c r="Q81" s="139">
        <v>0</v>
      </c>
    </row>
    <row r="82" spans="2:17" ht="15.6">
      <c r="B82" s="51"/>
      <c r="C82" s="44"/>
      <c r="D82" s="24" t="s">
        <v>133</v>
      </c>
      <c r="E82" s="25">
        <v>39373</v>
      </c>
      <c r="F82" s="26" t="s">
        <v>251</v>
      </c>
      <c r="G82" s="27">
        <v>12000</v>
      </c>
      <c r="H82" s="27">
        <v>12000</v>
      </c>
      <c r="I82" s="27">
        <v>3.1</v>
      </c>
      <c r="J82" s="27"/>
      <c r="K82" s="26" t="s">
        <v>12</v>
      </c>
      <c r="L82" s="26" t="s">
        <v>252</v>
      </c>
      <c r="M82" s="26" t="s">
        <v>17</v>
      </c>
      <c r="N82" s="28">
        <f t="shared" si="3"/>
        <v>12000</v>
      </c>
      <c r="O82" s="156" t="s">
        <v>316</v>
      </c>
      <c r="P82" s="22" t="s">
        <v>316</v>
      </c>
      <c r="Q82" s="139">
        <v>12000</v>
      </c>
    </row>
    <row r="83" spans="2:17" ht="15.6">
      <c r="B83" s="51"/>
      <c r="C83" s="44"/>
      <c r="D83" s="24" t="s">
        <v>134</v>
      </c>
      <c r="E83" s="25">
        <v>39402</v>
      </c>
      <c r="F83" s="26" t="s">
        <v>251</v>
      </c>
      <c r="G83" s="27">
        <v>3239.69</v>
      </c>
      <c r="H83" s="27">
        <v>3239.69</v>
      </c>
      <c r="I83" s="27">
        <v>3.1</v>
      </c>
      <c r="J83" s="27"/>
      <c r="K83" s="26" t="s">
        <v>12</v>
      </c>
      <c r="L83" s="26" t="s">
        <v>253</v>
      </c>
      <c r="M83" s="26" t="s">
        <v>17</v>
      </c>
      <c r="N83" s="28">
        <f t="shared" si="3"/>
        <v>3239.69</v>
      </c>
      <c r="O83" s="156" t="s">
        <v>316</v>
      </c>
      <c r="P83" s="22" t="s">
        <v>316</v>
      </c>
      <c r="Q83" s="139">
        <v>3239.69</v>
      </c>
    </row>
    <row r="84" spans="2:17" ht="15.6">
      <c r="B84" s="51"/>
      <c r="C84" s="44"/>
      <c r="D84" s="24" t="s">
        <v>135</v>
      </c>
      <c r="E84" s="25">
        <v>39794</v>
      </c>
      <c r="F84" s="26" t="s">
        <v>22</v>
      </c>
      <c r="G84" s="27">
        <v>80</v>
      </c>
      <c r="H84" s="27">
        <v>80</v>
      </c>
      <c r="I84" s="27">
        <v>3.1</v>
      </c>
      <c r="J84" s="27"/>
      <c r="K84" s="26" t="s">
        <v>11</v>
      </c>
      <c r="L84" s="26" t="s">
        <v>254</v>
      </c>
      <c r="M84" s="26" t="s">
        <v>17</v>
      </c>
      <c r="N84" s="28">
        <f t="shared" si="3"/>
        <v>80</v>
      </c>
      <c r="O84" s="156" t="s">
        <v>316</v>
      </c>
      <c r="P84" s="22" t="s">
        <v>316</v>
      </c>
      <c r="Q84" s="139">
        <v>80</v>
      </c>
    </row>
    <row r="85" spans="2:17" ht="15.6">
      <c r="B85" s="51"/>
      <c r="C85" s="44"/>
      <c r="D85" s="24" t="s">
        <v>136</v>
      </c>
      <c r="E85" s="25">
        <v>39805</v>
      </c>
      <c r="F85" s="26" t="s">
        <v>23</v>
      </c>
      <c r="G85" s="27">
        <v>15380</v>
      </c>
      <c r="H85" s="27">
        <v>630</v>
      </c>
      <c r="I85" s="27">
        <v>3.1</v>
      </c>
      <c r="J85" s="27"/>
      <c r="K85" s="26" t="s">
        <v>14</v>
      </c>
      <c r="L85" s="26" t="s">
        <v>308</v>
      </c>
      <c r="M85" s="26" t="s">
        <v>17</v>
      </c>
      <c r="N85" s="28">
        <f t="shared" si="3"/>
        <v>630</v>
      </c>
      <c r="O85" s="156" t="s">
        <v>316</v>
      </c>
      <c r="P85" s="22" t="s">
        <v>316</v>
      </c>
      <c r="Q85" s="139">
        <v>630</v>
      </c>
    </row>
    <row r="86" spans="2:17" ht="28.8">
      <c r="B86" s="51"/>
      <c r="C86" s="44"/>
      <c r="D86" s="24" t="s">
        <v>137</v>
      </c>
      <c r="E86" s="25">
        <v>39813</v>
      </c>
      <c r="F86" s="26" t="s">
        <v>20</v>
      </c>
      <c r="G86" s="27">
        <v>1008.75</v>
      </c>
      <c r="H86" s="27">
        <v>727.5</v>
      </c>
      <c r="I86" s="27">
        <v>3.1</v>
      </c>
      <c r="J86" s="27"/>
      <c r="K86" s="26" t="s">
        <v>16</v>
      </c>
      <c r="L86" s="26" t="s">
        <v>255</v>
      </c>
      <c r="M86" s="26" t="s">
        <v>17</v>
      </c>
      <c r="N86" s="28">
        <f t="shared" si="3"/>
        <v>727.5</v>
      </c>
      <c r="O86" s="156" t="s">
        <v>324</v>
      </c>
      <c r="P86" s="22"/>
      <c r="Q86" s="139">
        <v>0</v>
      </c>
    </row>
    <row r="87" spans="2:17" ht="16.2" thickBot="1">
      <c r="B87" s="51"/>
      <c r="C87" s="44"/>
      <c r="D87" s="112" t="s">
        <v>304</v>
      </c>
      <c r="E87" s="113">
        <v>39447</v>
      </c>
      <c r="F87" s="114"/>
      <c r="G87" s="115">
        <v>34211.089999999997</v>
      </c>
      <c r="H87" s="115">
        <v>22922.36</v>
      </c>
      <c r="I87" s="115">
        <v>3.1</v>
      </c>
      <c r="J87" s="115"/>
      <c r="K87" s="114" t="s">
        <v>305</v>
      </c>
      <c r="L87" s="114" t="s">
        <v>306</v>
      </c>
      <c r="M87" s="114"/>
      <c r="N87" s="116">
        <f t="shared" si="3"/>
        <v>22922.36</v>
      </c>
      <c r="O87" s="156" t="s">
        <v>316</v>
      </c>
      <c r="P87" s="22" t="s">
        <v>316</v>
      </c>
      <c r="Q87" s="143">
        <v>22922.36</v>
      </c>
    </row>
    <row r="88" spans="2:17" ht="16.2" thickBot="1">
      <c r="B88" s="51"/>
      <c r="C88" s="44" t="s">
        <v>49</v>
      </c>
      <c r="D88" s="24" t="s">
        <v>138</v>
      </c>
      <c r="E88" s="128">
        <v>39813</v>
      </c>
      <c r="F88" s="129" t="s">
        <v>20</v>
      </c>
      <c r="G88" s="130">
        <v>19460</v>
      </c>
      <c r="H88" s="130">
        <v>2310</v>
      </c>
      <c r="I88" s="130">
        <v>3.1</v>
      </c>
      <c r="J88" s="130"/>
      <c r="K88" s="129" t="s">
        <v>14</v>
      </c>
      <c r="L88" s="129" t="s">
        <v>266</v>
      </c>
      <c r="M88" s="129"/>
      <c r="N88" s="123">
        <f>H88</f>
        <v>2310</v>
      </c>
      <c r="O88" s="156"/>
      <c r="P88" s="22"/>
      <c r="Q88" s="139">
        <v>0</v>
      </c>
    </row>
    <row r="89" spans="2:17" ht="16.2" thickBot="1">
      <c r="B89" s="51"/>
      <c r="C89" s="46" t="s">
        <v>66</v>
      </c>
      <c r="D89" s="81"/>
      <c r="E89" s="82"/>
      <c r="F89" s="83"/>
      <c r="G89" s="84">
        <f>SUM(G50:G87)</f>
        <v>109940.40000000001</v>
      </c>
      <c r="H89" s="84">
        <f>SUM(H50:H87)</f>
        <v>81668.840000000011</v>
      </c>
      <c r="I89" s="84"/>
      <c r="J89" s="84"/>
      <c r="K89" s="83"/>
      <c r="L89" s="83"/>
      <c r="M89" s="83"/>
      <c r="N89" s="85">
        <f>SUM(N50:N87)</f>
        <v>81668.840000000011</v>
      </c>
      <c r="O89" s="158"/>
      <c r="P89" s="86"/>
      <c r="Q89" s="141"/>
    </row>
    <row r="90" spans="2:17" ht="30" customHeight="1">
      <c r="B90" s="50"/>
      <c r="C90" s="44" t="s">
        <v>29</v>
      </c>
      <c r="D90" s="61"/>
      <c r="E90" s="62"/>
      <c r="F90" s="63"/>
      <c r="G90" s="64"/>
      <c r="H90" s="64"/>
      <c r="I90" s="64"/>
      <c r="J90" s="64"/>
      <c r="K90" s="63"/>
      <c r="L90" s="63"/>
      <c r="M90" s="63"/>
      <c r="N90" s="80"/>
      <c r="O90" s="155"/>
      <c r="P90" s="66"/>
      <c r="Q90" s="138"/>
    </row>
    <row r="91" spans="2:17" ht="28.8">
      <c r="B91" s="52"/>
      <c r="C91" s="45"/>
      <c r="D91" s="87" t="s">
        <v>139</v>
      </c>
      <c r="E91" s="78">
        <v>39141</v>
      </c>
      <c r="F91" s="41" t="s">
        <v>31</v>
      </c>
      <c r="G91" s="42">
        <v>370.66</v>
      </c>
      <c r="H91" s="42">
        <v>370.66</v>
      </c>
      <c r="I91" s="42">
        <v>3.1</v>
      </c>
      <c r="J91" s="42"/>
      <c r="K91" s="41" t="s">
        <v>41</v>
      </c>
      <c r="L91" s="41" t="s">
        <v>256</v>
      </c>
      <c r="M91" s="41" t="s">
        <v>17</v>
      </c>
      <c r="N91" s="79">
        <f>H91</f>
        <v>370.66</v>
      </c>
      <c r="O91" s="157" t="s">
        <v>326</v>
      </c>
      <c r="P91" s="43"/>
      <c r="Q91" s="140">
        <v>0</v>
      </c>
    </row>
    <row r="92" spans="2:17" ht="16.2" thickBot="1">
      <c r="B92" s="52"/>
      <c r="C92" s="45"/>
      <c r="D92" s="118" t="s">
        <v>304</v>
      </c>
      <c r="E92" s="113">
        <v>39447</v>
      </c>
      <c r="F92" s="114"/>
      <c r="G92" s="115">
        <v>34211.089999999997</v>
      </c>
      <c r="H92" s="115">
        <v>3568</v>
      </c>
      <c r="I92" s="115">
        <v>3.1</v>
      </c>
      <c r="J92" s="115"/>
      <c r="K92" s="114" t="s">
        <v>305</v>
      </c>
      <c r="L92" s="114" t="s">
        <v>306</v>
      </c>
      <c r="M92" s="114"/>
      <c r="N92" s="116">
        <f>H92</f>
        <v>3568</v>
      </c>
      <c r="O92" s="160" t="s">
        <v>316</v>
      </c>
      <c r="P92" s="117" t="s">
        <v>316</v>
      </c>
      <c r="Q92" s="143">
        <v>3568</v>
      </c>
    </row>
    <row r="93" spans="2:17" ht="16.2" thickBot="1">
      <c r="B93" s="51"/>
      <c r="C93" s="46" t="s">
        <v>67</v>
      </c>
      <c r="D93" s="81"/>
      <c r="E93" s="82"/>
      <c r="F93" s="83"/>
      <c r="G93" s="84">
        <f>ROUND(SUM(G90:G91),5)</f>
        <v>370.66</v>
      </c>
      <c r="H93" s="84">
        <f>SUM(H91:H92)</f>
        <v>3938.66</v>
      </c>
      <c r="I93" s="84"/>
      <c r="J93" s="84"/>
      <c r="K93" s="83"/>
      <c r="L93" s="83"/>
      <c r="M93" s="83"/>
      <c r="N93" s="85">
        <f>SUM(N91:N92)</f>
        <v>3938.66</v>
      </c>
      <c r="O93" s="158"/>
      <c r="P93" s="86"/>
      <c r="Q93" s="141"/>
    </row>
    <row r="94" spans="2:17" ht="30" customHeight="1">
      <c r="B94" s="50"/>
      <c r="C94" s="44" t="s">
        <v>30</v>
      </c>
      <c r="D94" s="61"/>
      <c r="E94" s="62"/>
      <c r="F94" s="63"/>
      <c r="G94" s="64"/>
      <c r="H94" s="64"/>
      <c r="I94" s="64"/>
      <c r="J94" s="64"/>
      <c r="K94" s="63"/>
      <c r="L94" s="63"/>
      <c r="M94" s="63"/>
      <c r="N94" s="80"/>
      <c r="O94" s="155"/>
      <c r="P94" s="66"/>
      <c r="Q94" s="138"/>
    </row>
    <row r="95" spans="2:17" ht="15.6">
      <c r="B95" s="52"/>
      <c r="C95" s="45"/>
      <c r="D95" s="34" t="s">
        <v>119</v>
      </c>
      <c r="E95" s="25">
        <v>39161</v>
      </c>
      <c r="F95" s="26" t="s">
        <v>228</v>
      </c>
      <c r="G95" s="27">
        <v>1029.08</v>
      </c>
      <c r="H95" s="27">
        <v>20</v>
      </c>
      <c r="I95" s="27">
        <v>3.1</v>
      </c>
      <c r="J95" s="27"/>
      <c r="K95" s="26" t="s">
        <v>16</v>
      </c>
      <c r="L95" s="26" t="s">
        <v>232</v>
      </c>
      <c r="M95" s="26" t="s">
        <v>17</v>
      </c>
      <c r="N95" s="28">
        <f t="shared" ref="N95:N99" si="4">H95</f>
        <v>20</v>
      </c>
      <c r="O95" s="156" t="s">
        <v>327</v>
      </c>
      <c r="P95" s="22"/>
      <c r="Q95" s="139">
        <v>0</v>
      </c>
    </row>
    <row r="96" spans="2:17" ht="28.8">
      <c r="B96" s="53"/>
      <c r="C96" s="44"/>
      <c r="D96" s="34" t="s">
        <v>122</v>
      </c>
      <c r="E96" s="25">
        <v>39287</v>
      </c>
      <c r="F96" s="35">
        <v>72407</v>
      </c>
      <c r="G96" s="27">
        <v>303.89999999999998</v>
      </c>
      <c r="H96" s="27">
        <v>10.5</v>
      </c>
      <c r="I96" s="27">
        <v>3.1</v>
      </c>
      <c r="J96" s="27"/>
      <c r="K96" s="26" t="s">
        <v>11</v>
      </c>
      <c r="L96" s="26" t="s">
        <v>237</v>
      </c>
      <c r="M96" s="26"/>
      <c r="N96" s="28">
        <f t="shared" si="4"/>
        <v>10.5</v>
      </c>
      <c r="O96" s="156" t="s">
        <v>328</v>
      </c>
      <c r="P96" s="22"/>
      <c r="Q96" s="139">
        <v>0</v>
      </c>
    </row>
    <row r="97" spans="2:17" ht="28.8">
      <c r="B97" s="53"/>
      <c r="C97" s="44"/>
      <c r="D97" s="34" t="s">
        <v>124</v>
      </c>
      <c r="E97" s="25">
        <v>39297</v>
      </c>
      <c r="F97" s="35">
        <v>80307</v>
      </c>
      <c r="G97" s="27">
        <v>203.79</v>
      </c>
      <c r="H97" s="27">
        <v>24</v>
      </c>
      <c r="I97" s="27">
        <v>3.1</v>
      </c>
      <c r="J97" s="27"/>
      <c r="K97" s="26" t="s">
        <v>11</v>
      </c>
      <c r="L97" s="26" t="s">
        <v>240</v>
      </c>
      <c r="M97" s="26"/>
      <c r="N97" s="28">
        <f t="shared" si="4"/>
        <v>24</v>
      </c>
      <c r="O97" s="156" t="s">
        <v>328</v>
      </c>
      <c r="P97" s="22"/>
      <c r="Q97" s="139">
        <v>0</v>
      </c>
    </row>
    <row r="98" spans="2:17" ht="28.8">
      <c r="B98" s="53"/>
      <c r="C98" s="44"/>
      <c r="D98" s="34" t="s">
        <v>126</v>
      </c>
      <c r="E98" s="25">
        <v>39309</v>
      </c>
      <c r="F98" s="35">
        <v>81507</v>
      </c>
      <c r="G98" s="27">
        <v>331.8</v>
      </c>
      <c r="H98" s="27">
        <v>38.4</v>
      </c>
      <c r="I98" s="27">
        <v>3.1</v>
      </c>
      <c r="J98" s="27"/>
      <c r="K98" s="26" t="s">
        <v>11</v>
      </c>
      <c r="L98" s="26" t="s">
        <v>243</v>
      </c>
      <c r="M98" s="26"/>
      <c r="N98" s="28">
        <f t="shared" si="4"/>
        <v>38.4</v>
      </c>
      <c r="O98" s="156" t="s">
        <v>328</v>
      </c>
      <c r="P98" s="22"/>
      <c r="Q98" s="139">
        <v>0</v>
      </c>
    </row>
    <row r="99" spans="2:17" ht="29.4" thickBot="1">
      <c r="B99" s="53"/>
      <c r="C99" s="44"/>
      <c r="D99" s="87" t="s">
        <v>128</v>
      </c>
      <c r="E99" s="78">
        <v>39321</v>
      </c>
      <c r="F99" s="88">
        <v>82707</v>
      </c>
      <c r="G99" s="42">
        <v>468.9</v>
      </c>
      <c r="H99" s="42">
        <v>62.1</v>
      </c>
      <c r="I99" s="42">
        <v>3.1</v>
      </c>
      <c r="J99" s="42"/>
      <c r="K99" s="41" t="s">
        <v>11</v>
      </c>
      <c r="L99" s="41" t="s">
        <v>245</v>
      </c>
      <c r="M99" s="41"/>
      <c r="N99" s="28">
        <f t="shared" si="4"/>
        <v>62.1</v>
      </c>
      <c r="O99" s="156" t="s">
        <v>328</v>
      </c>
      <c r="P99" s="43"/>
      <c r="Q99" s="140">
        <v>0</v>
      </c>
    </row>
    <row r="100" spans="2:17" ht="16.2" thickBot="1">
      <c r="B100" s="51"/>
      <c r="C100" s="46" t="s">
        <v>68</v>
      </c>
      <c r="D100" s="90" t="s">
        <v>257</v>
      </c>
      <c r="E100" s="82"/>
      <c r="F100" s="83"/>
      <c r="G100" s="84">
        <f>SUM(G95:G99)</f>
        <v>2337.4699999999998</v>
      </c>
      <c r="H100" s="84">
        <f>SUM(H95:H99)</f>
        <v>155</v>
      </c>
      <c r="I100" s="84"/>
      <c r="J100" s="84"/>
      <c r="K100" s="83"/>
      <c r="L100" s="83"/>
      <c r="M100" s="83"/>
      <c r="N100" s="85">
        <f>SUM(N95:N99)</f>
        <v>155</v>
      </c>
      <c r="O100" s="158"/>
      <c r="P100" s="86"/>
      <c r="Q100" s="141"/>
    </row>
    <row r="101" spans="2:17" ht="30" customHeight="1">
      <c r="B101" s="50"/>
      <c r="C101" s="44" t="s">
        <v>5</v>
      </c>
      <c r="D101" s="89"/>
      <c r="E101" s="62"/>
      <c r="F101" s="63"/>
      <c r="G101" s="64"/>
      <c r="H101" s="64"/>
      <c r="I101" s="64"/>
      <c r="J101" s="64"/>
      <c r="K101" s="63"/>
      <c r="L101" s="63"/>
      <c r="M101" s="63"/>
      <c r="N101" s="80"/>
      <c r="O101" s="155"/>
      <c r="P101" s="66"/>
      <c r="Q101" s="138"/>
    </row>
    <row r="102" spans="2:17" ht="43.2">
      <c r="B102" s="51"/>
      <c r="C102" s="44"/>
      <c r="D102" s="34" t="s">
        <v>140</v>
      </c>
      <c r="E102" s="36">
        <v>39280</v>
      </c>
      <c r="F102" s="26" t="s">
        <v>260</v>
      </c>
      <c r="G102" s="27">
        <v>860</v>
      </c>
      <c r="H102" s="27">
        <v>356</v>
      </c>
      <c r="I102" s="27">
        <v>3.1</v>
      </c>
      <c r="J102" s="27"/>
      <c r="K102" s="26" t="s">
        <v>13</v>
      </c>
      <c r="L102" s="26" t="s">
        <v>261</v>
      </c>
      <c r="M102" s="26" t="s">
        <v>17</v>
      </c>
      <c r="N102" s="28">
        <f t="shared" ref="N102:N110" si="5">H102</f>
        <v>356</v>
      </c>
      <c r="O102" s="156" t="s">
        <v>329</v>
      </c>
      <c r="P102" s="22"/>
      <c r="Q102" s="139">
        <v>0</v>
      </c>
    </row>
    <row r="103" spans="2:17" ht="16.2" thickBot="1">
      <c r="B103" s="51"/>
      <c r="C103" s="72" t="s">
        <v>257</v>
      </c>
      <c r="D103" s="34" t="s">
        <v>141</v>
      </c>
      <c r="E103" s="36">
        <v>39280</v>
      </c>
      <c r="F103" s="26" t="s">
        <v>299</v>
      </c>
      <c r="G103" s="27">
        <v>12180</v>
      </c>
      <c r="H103" s="27">
        <v>12180</v>
      </c>
      <c r="I103" s="27">
        <v>3.1</v>
      </c>
      <c r="J103" s="27"/>
      <c r="K103" s="26" t="s">
        <v>13</v>
      </c>
      <c r="L103" s="26" t="s">
        <v>261</v>
      </c>
      <c r="M103" s="26"/>
      <c r="N103" s="28">
        <f t="shared" si="5"/>
        <v>12180</v>
      </c>
      <c r="O103" s="160" t="s">
        <v>316</v>
      </c>
      <c r="P103" s="117" t="s">
        <v>316</v>
      </c>
      <c r="Q103" s="139">
        <v>12180</v>
      </c>
    </row>
    <row r="104" spans="2:17" ht="16.2" thickBot="1">
      <c r="B104" s="51"/>
      <c r="C104" s="44"/>
      <c r="D104" s="34" t="s">
        <v>142</v>
      </c>
      <c r="E104" s="36">
        <v>39295</v>
      </c>
      <c r="F104" s="26" t="s">
        <v>258</v>
      </c>
      <c r="G104" s="27">
        <v>4250</v>
      </c>
      <c r="H104" s="27">
        <v>4250</v>
      </c>
      <c r="I104" s="27">
        <v>3.1</v>
      </c>
      <c r="J104" s="27"/>
      <c r="K104" s="26" t="s">
        <v>14</v>
      </c>
      <c r="L104" s="26" t="s">
        <v>259</v>
      </c>
      <c r="M104" s="26" t="s">
        <v>17</v>
      </c>
      <c r="N104" s="28">
        <f t="shared" si="5"/>
        <v>4250</v>
      </c>
      <c r="O104" s="160" t="s">
        <v>316</v>
      </c>
      <c r="P104" s="117" t="s">
        <v>316</v>
      </c>
      <c r="Q104" s="139">
        <v>4250</v>
      </c>
    </row>
    <row r="105" spans="2:17" ht="16.2" thickBot="1">
      <c r="B105" s="51"/>
      <c r="C105" s="44"/>
      <c r="D105" s="34" t="s">
        <v>143</v>
      </c>
      <c r="E105" s="36">
        <v>39304</v>
      </c>
      <c r="F105" s="26" t="s">
        <v>262</v>
      </c>
      <c r="G105" s="27">
        <v>2700</v>
      </c>
      <c r="H105" s="27">
        <v>2700</v>
      </c>
      <c r="I105" s="27">
        <v>3.1</v>
      </c>
      <c r="J105" s="27"/>
      <c r="K105" s="26" t="s">
        <v>14</v>
      </c>
      <c r="L105" s="26" t="s">
        <v>263</v>
      </c>
      <c r="M105" s="26" t="s">
        <v>17</v>
      </c>
      <c r="N105" s="28">
        <f t="shared" si="5"/>
        <v>2700</v>
      </c>
      <c r="O105" s="160" t="s">
        <v>316</v>
      </c>
      <c r="P105" s="117" t="s">
        <v>316</v>
      </c>
      <c r="Q105" s="139">
        <v>2700</v>
      </c>
    </row>
    <row r="106" spans="2:17" ht="16.2" thickBot="1">
      <c r="B106" s="51"/>
      <c r="C106" s="44"/>
      <c r="D106" s="34" t="s">
        <v>144</v>
      </c>
      <c r="E106" s="36">
        <v>39325</v>
      </c>
      <c r="F106" s="26" t="s">
        <v>267</v>
      </c>
      <c r="G106" s="27">
        <v>790</v>
      </c>
      <c r="H106" s="27">
        <v>395</v>
      </c>
      <c r="I106" s="27">
        <v>3.1</v>
      </c>
      <c r="J106" s="27"/>
      <c r="K106" s="26" t="s">
        <v>14</v>
      </c>
      <c r="L106" s="26" t="s">
        <v>263</v>
      </c>
      <c r="M106" s="26" t="s">
        <v>17</v>
      </c>
      <c r="N106" s="28">
        <f t="shared" si="5"/>
        <v>395</v>
      </c>
      <c r="O106" s="160" t="s">
        <v>316</v>
      </c>
      <c r="P106" s="117" t="s">
        <v>316</v>
      </c>
      <c r="Q106" s="139">
        <v>395</v>
      </c>
    </row>
    <row r="107" spans="2:17" ht="16.2" thickBot="1">
      <c r="B107" s="51"/>
      <c r="C107" s="44"/>
      <c r="D107" s="34" t="s">
        <v>300</v>
      </c>
      <c r="E107" s="36">
        <v>39680</v>
      </c>
      <c r="F107" s="26" t="s">
        <v>264</v>
      </c>
      <c r="G107" s="27">
        <v>3150</v>
      </c>
      <c r="H107" s="27">
        <v>3150</v>
      </c>
      <c r="I107" s="27">
        <v>3.1</v>
      </c>
      <c r="J107" s="27"/>
      <c r="K107" s="26" t="s">
        <v>14</v>
      </c>
      <c r="L107" s="26" t="s">
        <v>263</v>
      </c>
      <c r="M107" s="26" t="s">
        <v>17</v>
      </c>
      <c r="N107" s="28">
        <f t="shared" si="5"/>
        <v>3150</v>
      </c>
      <c r="O107" s="160" t="s">
        <v>316</v>
      </c>
      <c r="P107" s="117" t="s">
        <v>316</v>
      </c>
      <c r="Q107" s="139">
        <v>3150</v>
      </c>
    </row>
    <row r="108" spans="2:17" ht="16.2" thickBot="1">
      <c r="B108" s="51"/>
      <c r="C108" s="44"/>
      <c r="D108" s="34" t="s">
        <v>145</v>
      </c>
      <c r="E108" s="36">
        <v>39684</v>
      </c>
      <c r="F108" s="26" t="s">
        <v>265</v>
      </c>
      <c r="G108" s="27">
        <v>3600</v>
      </c>
      <c r="H108" s="27">
        <v>3600</v>
      </c>
      <c r="I108" s="27">
        <v>3.1</v>
      </c>
      <c r="J108" s="27"/>
      <c r="K108" s="26" t="s">
        <v>14</v>
      </c>
      <c r="L108" s="26" t="s">
        <v>263</v>
      </c>
      <c r="M108" s="26" t="s">
        <v>17</v>
      </c>
      <c r="N108" s="28">
        <f t="shared" si="5"/>
        <v>3600</v>
      </c>
      <c r="O108" s="160" t="s">
        <v>316</v>
      </c>
      <c r="P108" s="117" t="s">
        <v>316</v>
      </c>
      <c r="Q108" s="139">
        <v>3600</v>
      </c>
    </row>
    <row r="109" spans="2:17" ht="16.2" thickBot="1">
      <c r="B109" s="51"/>
      <c r="C109" s="44"/>
      <c r="D109" s="34" t="s">
        <v>136</v>
      </c>
      <c r="E109" s="36">
        <v>39805</v>
      </c>
      <c r="F109" s="26" t="s">
        <v>23</v>
      </c>
      <c r="G109" s="27">
        <v>15380</v>
      </c>
      <c r="H109" s="27">
        <v>14750</v>
      </c>
      <c r="I109" s="27">
        <v>3.1</v>
      </c>
      <c r="J109" s="27"/>
      <c r="K109" s="26" t="s">
        <v>14</v>
      </c>
      <c r="L109" s="75" t="s">
        <v>308</v>
      </c>
      <c r="M109" s="26"/>
      <c r="N109" s="28">
        <f t="shared" si="5"/>
        <v>14750</v>
      </c>
      <c r="O109" s="160" t="s">
        <v>316</v>
      </c>
      <c r="P109" s="117" t="s">
        <v>316</v>
      </c>
      <c r="Q109" s="139">
        <v>14750</v>
      </c>
    </row>
    <row r="110" spans="2:17" ht="16.2" thickBot="1">
      <c r="B110" s="52"/>
      <c r="C110" s="44" t="s">
        <v>49</v>
      </c>
      <c r="D110" s="87" t="s">
        <v>138</v>
      </c>
      <c r="E110" s="131">
        <v>39813</v>
      </c>
      <c r="F110" s="121" t="s">
        <v>20</v>
      </c>
      <c r="G110" s="122">
        <v>19460</v>
      </c>
      <c r="H110" s="122">
        <v>14750</v>
      </c>
      <c r="I110" s="122">
        <v>3.1</v>
      </c>
      <c r="J110" s="122"/>
      <c r="K110" s="121" t="s">
        <v>14</v>
      </c>
      <c r="L110" s="121" t="s">
        <v>266</v>
      </c>
      <c r="M110" s="121" t="s">
        <v>17</v>
      </c>
      <c r="N110" s="123">
        <f t="shared" si="5"/>
        <v>14750</v>
      </c>
      <c r="O110" s="157" t="s">
        <v>330</v>
      </c>
      <c r="P110" s="43"/>
      <c r="Q110" s="140"/>
    </row>
    <row r="111" spans="2:17" ht="16.2" thickBot="1">
      <c r="B111" s="51"/>
      <c r="C111" s="46" t="s">
        <v>69</v>
      </c>
      <c r="D111" s="81"/>
      <c r="E111" s="82"/>
      <c r="F111" s="83"/>
      <c r="G111" s="84">
        <f>SUM(G102:G109)</f>
        <v>42910</v>
      </c>
      <c r="H111" s="84">
        <f>SUM(H102:H109)</f>
        <v>41381</v>
      </c>
      <c r="I111" s="84"/>
      <c r="J111" s="84"/>
      <c r="K111" s="83"/>
      <c r="L111" s="83"/>
      <c r="M111" s="83"/>
      <c r="N111" s="84">
        <f>SUM(N102:N109)</f>
        <v>41381</v>
      </c>
      <c r="O111" s="158"/>
      <c r="P111" s="86"/>
      <c r="Q111" s="141"/>
    </row>
    <row r="112" spans="2:17" ht="30" customHeight="1">
      <c r="B112" s="50"/>
      <c r="C112" s="44" t="s">
        <v>6</v>
      </c>
      <c r="D112" s="61"/>
      <c r="E112" s="62"/>
      <c r="F112" s="63"/>
      <c r="G112" s="64"/>
      <c r="H112" s="64"/>
      <c r="I112" s="64"/>
      <c r="J112" s="64"/>
      <c r="K112" s="63"/>
      <c r="L112" s="63"/>
      <c r="M112" s="63"/>
      <c r="N112" s="80"/>
      <c r="O112" s="155"/>
      <c r="P112" s="66"/>
      <c r="Q112" s="138"/>
    </row>
    <row r="113" spans="2:17" ht="16.2" thickBot="1">
      <c r="B113" s="51"/>
      <c r="C113" s="44"/>
      <c r="D113" s="24" t="s">
        <v>146</v>
      </c>
      <c r="E113" s="25">
        <v>39143</v>
      </c>
      <c r="F113" s="26" t="s">
        <v>228</v>
      </c>
      <c r="G113" s="27">
        <v>2178.3000000000002</v>
      </c>
      <c r="H113" s="27">
        <v>835.17</v>
      </c>
      <c r="I113" s="27">
        <v>3.1</v>
      </c>
      <c r="J113" s="27"/>
      <c r="K113" s="26" t="s">
        <v>15</v>
      </c>
      <c r="L113" s="26" t="s">
        <v>268</v>
      </c>
      <c r="M113" s="26" t="s">
        <v>17</v>
      </c>
      <c r="N113" s="28">
        <f t="shared" ref="N113:N117" si="6">H113</f>
        <v>835.17</v>
      </c>
      <c r="O113" s="160" t="s">
        <v>316</v>
      </c>
      <c r="P113" s="117" t="s">
        <v>316</v>
      </c>
      <c r="Q113" s="139">
        <v>835.17</v>
      </c>
    </row>
    <row r="114" spans="2:17" ht="16.2" thickBot="1">
      <c r="B114" s="51"/>
      <c r="C114" s="44"/>
      <c r="D114" s="24" t="s">
        <v>147</v>
      </c>
      <c r="E114" s="25">
        <v>39170</v>
      </c>
      <c r="F114" s="26" t="s">
        <v>269</v>
      </c>
      <c r="G114" s="27">
        <v>1568.23</v>
      </c>
      <c r="H114" s="27">
        <v>1568.23</v>
      </c>
      <c r="I114" s="27">
        <v>3.1</v>
      </c>
      <c r="J114" s="27"/>
      <c r="K114" s="26" t="s">
        <v>15</v>
      </c>
      <c r="L114" s="26" t="s">
        <v>270</v>
      </c>
      <c r="M114" s="26" t="s">
        <v>17</v>
      </c>
      <c r="N114" s="28">
        <f t="shared" si="6"/>
        <v>1568.23</v>
      </c>
      <c r="O114" s="160" t="s">
        <v>316</v>
      </c>
      <c r="P114" s="117" t="s">
        <v>316</v>
      </c>
      <c r="Q114" s="139">
        <v>1568.23</v>
      </c>
    </row>
    <row r="115" spans="2:17" ht="16.2" thickBot="1">
      <c r="B115" s="51"/>
      <c r="C115" s="44"/>
      <c r="D115" s="24" t="s">
        <v>301</v>
      </c>
      <c r="E115" s="25">
        <v>39211</v>
      </c>
      <c r="F115" s="26" t="s">
        <v>271</v>
      </c>
      <c r="G115" s="27">
        <v>320</v>
      </c>
      <c r="H115" s="27">
        <v>276.69</v>
      </c>
      <c r="I115" s="27">
        <v>3.1</v>
      </c>
      <c r="J115" s="27"/>
      <c r="K115" s="26" t="s">
        <v>15</v>
      </c>
      <c r="L115" s="26" t="s">
        <v>272</v>
      </c>
      <c r="M115" s="26" t="s">
        <v>17</v>
      </c>
      <c r="N115" s="28">
        <f t="shared" si="6"/>
        <v>276.69</v>
      </c>
      <c r="O115" s="160" t="s">
        <v>316</v>
      </c>
      <c r="P115" s="117" t="s">
        <v>316</v>
      </c>
      <c r="Q115" s="139">
        <v>276.69</v>
      </c>
    </row>
    <row r="116" spans="2:17" ht="15.6">
      <c r="B116" s="51"/>
      <c r="C116" s="44"/>
      <c r="D116" s="24" t="s">
        <v>148</v>
      </c>
      <c r="E116" s="25">
        <v>39373</v>
      </c>
      <c r="F116" s="26" t="s">
        <v>274</v>
      </c>
      <c r="G116" s="27">
        <v>379.06</v>
      </c>
      <c r="H116" s="30">
        <v>371.22</v>
      </c>
      <c r="I116" s="27">
        <v>3.1</v>
      </c>
      <c r="J116" s="27"/>
      <c r="K116" s="26" t="s">
        <v>15</v>
      </c>
      <c r="L116" s="26" t="s">
        <v>273</v>
      </c>
      <c r="M116" s="26" t="s">
        <v>17</v>
      </c>
      <c r="N116" s="28">
        <f t="shared" si="6"/>
        <v>371.22</v>
      </c>
      <c r="O116" s="156" t="s">
        <v>331</v>
      </c>
      <c r="P116" s="22"/>
      <c r="Q116" s="139">
        <v>309.22000000000003</v>
      </c>
    </row>
    <row r="117" spans="2:17" ht="16.2" thickBot="1">
      <c r="B117" s="51"/>
      <c r="C117" s="44"/>
      <c r="D117" s="24" t="s">
        <v>149</v>
      </c>
      <c r="E117" s="25">
        <v>39380</v>
      </c>
      <c r="F117" s="26" t="s">
        <v>275</v>
      </c>
      <c r="G117" s="27">
        <v>379.06</v>
      </c>
      <c r="H117" s="30">
        <v>292.35000000000002</v>
      </c>
      <c r="I117" s="27">
        <v>3.1</v>
      </c>
      <c r="J117" s="27"/>
      <c r="K117" s="26" t="s">
        <v>15</v>
      </c>
      <c r="L117" s="26" t="s">
        <v>276</v>
      </c>
      <c r="M117" s="26" t="s">
        <v>17</v>
      </c>
      <c r="N117" s="28">
        <f t="shared" si="6"/>
        <v>292.35000000000002</v>
      </c>
      <c r="O117" s="156" t="s">
        <v>332</v>
      </c>
      <c r="P117" s="22"/>
      <c r="Q117" s="139">
        <v>0</v>
      </c>
    </row>
    <row r="118" spans="2:17" ht="16.2" thickBot="1">
      <c r="B118" s="51"/>
      <c r="C118" s="46" t="s">
        <v>70</v>
      </c>
      <c r="D118" s="81"/>
      <c r="E118" s="82"/>
      <c r="F118" s="83"/>
      <c r="G118" s="84">
        <f>SUM(G113:G117)</f>
        <v>4824.6500000000005</v>
      </c>
      <c r="H118" s="84">
        <f>SUM(H113:H117)</f>
        <v>3343.6600000000003</v>
      </c>
      <c r="I118" s="84"/>
      <c r="J118" s="84"/>
      <c r="K118" s="83"/>
      <c r="L118" s="83"/>
      <c r="M118" s="83"/>
      <c r="N118" s="85">
        <f>SUM(N113:N117)</f>
        <v>3343.6600000000003</v>
      </c>
      <c r="O118" s="158"/>
      <c r="P118" s="86"/>
      <c r="Q118" s="141"/>
    </row>
    <row r="119" spans="2:17" ht="30" customHeight="1">
      <c r="B119" s="50"/>
      <c r="C119" s="44" t="s">
        <v>18</v>
      </c>
      <c r="D119" s="61"/>
      <c r="E119" s="62"/>
      <c r="F119" s="63"/>
      <c r="G119" s="64"/>
      <c r="H119" s="64"/>
      <c r="I119" s="64"/>
      <c r="J119" s="64"/>
      <c r="K119" s="63"/>
      <c r="L119" s="63"/>
      <c r="M119" s="63"/>
      <c r="N119" s="80"/>
      <c r="O119" s="155"/>
      <c r="P119" s="66"/>
      <c r="Q119" s="138"/>
    </row>
    <row r="120" spans="2:17" ht="16.5" customHeight="1" thickBot="1">
      <c r="B120" s="50"/>
      <c r="C120" s="44"/>
      <c r="D120" s="124" t="s">
        <v>309</v>
      </c>
      <c r="E120" s="125">
        <v>39153</v>
      </c>
      <c r="F120" s="126" t="s">
        <v>310</v>
      </c>
      <c r="G120" s="127">
        <v>5524.74</v>
      </c>
      <c r="H120" s="127">
        <v>1827</v>
      </c>
      <c r="I120" s="127">
        <v>3.1</v>
      </c>
      <c r="J120" s="64"/>
      <c r="K120" s="126" t="s">
        <v>27</v>
      </c>
      <c r="L120" s="126" t="s">
        <v>311</v>
      </c>
      <c r="M120" s="126"/>
      <c r="N120" s="28">
        <f t="shared" ref="N120:N123" si="7">H120</f>
        <v>1827</v>
      </c>
      <c r="O120" s="160" t="s">
        <v>316</v>
      </c>
      <c r="P120" s="117" t="s">
        <v>316</v>
      </c>
      <c r="Q120" s="138">
        <v>1827</v>
      </c>
    </row>
    <row r="121" spans="2:17" ht="16.2" thickBot="1">
      <c r="B121" s="52"/>
      <c r="C121" s="45"/>
      <c r="D121" s="29" t="s">
        <v>151</v>
      </c>
      <c r="E121" s="25">
        <v>39184</v>
      </c>
      <c r="F121" s="26" t="s">
        <v>32</v>
      </c>
      <c r="G121" s="27">
        <v>2131.5</v>
      </c>
      <c r="H121" s="27">
        <v>2131.5</v>
      </c>
      <c r="I121" s="27">
        <v>3.1</v>
      </c>
      <c r="J121" s="27"/>
      <c r="K121" s="26" t="s">
        <v>27</v>
      </c>
      <c r="L121" s="26" t="s">
        <v>278</v>
      </c>
      <c r="M121" s="26" t="s">
        <v>17</v>
      </c>
      <c r="N121" s="28">
        <f t="shared" si="7"/>
        <v>2131.5</v>
      </c>
      <c r="O121" s="160" t="s">
        <v>316</v>
      </c>
      <c r="P121" s="117" t="s">
        <v>316</v>
      </c>
      <c r="Q121" s="139">
        <v>2131.5</v>
      </c>
    </row>
    <row r="122" spans="2:17" ht="16.2" thickBot="1">
      <c r="B122" s="52"/>
      <c r="C122" s="45"/>
      <c r="D122" s="29" t="s">
        <v>152</v>
      </c>
      <c r="E122" s="25">
        <v>39799</v>
      </c>
      <c r="F122" s="26" t="s">
        <v>24</v>
      </c>
      <c r="G122" s="27">
        <v>744.72</v>
      </c>
      <c r="H122" s="27">
        <v>744.72</v>
      </c>
      <c r="I122" s="27">
        <v>3.1</v>
      </c>
      <c r="J122" s="27"/>
      <c r="K122" s="26" t="s">
        <v>27</v>
      </c>
      <c r="L122" s="26" t="s">
        <v>279</v>
      </c>
      <c r="M122" s="26" t="s">
        <v>17</v>
      </c>
      <c r="N122" s="28">
        <f t="shared" si="7"/>
        <v>744.72</v>
      </c>
      <c r="O122" s="160" t="s">
        <v>316</v>
      </c>
      <c r="P122" s="117" t="s">
        <v>316</v>
      </c>
      <c r="Q122" s="139">
        <v>744.72</v>
      </c>
    </row>
    <row r="123" spans="2:17" ht="16.2" thickBot="1">
      <c r="B123" s="52"/>
      <c r="C123" s="45" t="s">
        <v>49</v>
      </c>
      <c r="D123" s="119" t="s">
        <v>153</v>
      </c>
      <c r="E123" s="120">
        <v>39813</v>
      </c>
      <c r="F123" s="121" t="s">
        <v>280</v>
      </c>
      <c r="G123" s="122">
        <v>8038</v>
      </c>
      <c r="H123" s="122">
        <v>8038</v>
      </c>
      <c r="I123" s="122">
        <v>3.1</v>
      </c>
      <c r="J123" s="122"/>
      <c r="K123" s="121" t="s">
        <v>27</v>
      </c>
      <c r="L123" s="121" t="s">
        <v>281</v>
      </c>
      <c r="M123" s="121"/>
      <c r="N123" s="123">
        <f t="shared" si="7"/>
        <v>8038</v>
      </c>
      <c r="O123" s="157" t="s">
        <v>333</v>
      </c>
      <c r="P123" s="43"/>
      <c r="Q123" s="140">
        <v>0</v>
      </c>
    </row>
    <row r="124" spans="2:17" ht="16.2" thickBot="1">
      <c r="B124" s="51"/>
      <c r="C124" s="46" t="s">
        <v>71</v>
      </c>
      <c r="D124" s="81"/>
      <c r="E124" s="82"/>
      <c r="F124" s="83"/>
      <c r="G124" s="84">
        <f>SUM(G120:G122)</f>
        <v>8400.9599999999991</v>
      </c>
      <c r="H124" s="84">
        <f>SUM(H120:H122)</f>
        <v>4703.22</v>
      </c>
      <c r="I124" s="84"/>
      <c r="J124" s="84"/>
      <c r="K124" s="83"/>
      <c r="L124" s="83"/>
      <c r="M124" s="83"/>
      <c r="N124" s="84">
        <f>SUM(N120:N122)</f>
        <v>4703.22</v>
      </c>
      <c r="O124" s="158"/>
      <c r="P124" s="86"/>
      <c r="Q124" s="141"/>
    </row>
    <row r="125" spans="2:17" ht="28.5" customHeight="1">
      <c r="B125" s="51"/>
      <c r="C125" s="105" t="s">
        <v>303</v>
      </c>
      <c r="D125" s="106"/>
      <c r="E125" s="107"/>
      <c r="F125" s="108"/>
      <c r="G125" s="109"/>
      <c r="H125" s="109"/>
      <c r="I125" s="109"/>
      <c r="J125" s="109"/>
      <c r="K125" s="108"/>
      <c r="L125" s="108"/>
      <c r="M125" s="108"/>
      <c r="N125" s="110"/>
      <c r="O125" s="159"/>
      <c r="P125" s="111"/>
      <c r="Q125" s="142"/>
    </row>
    <row r="126" spans="2:17" ht="16.2" thickBot="1">
      <c r="B126" s="51"/>
      <c r="D126" s="106" t="s">
        <v>304</v>
      </c>
      <c r="E126" s="107">
        <v>39447</v>
      </c>
      <c r="F126" s="108"/>
      <c r="G126" s="109">
        <v>34211.089999999997</v>
      </c>
      <c r="H126" s="109">
        <v>7650.73</v>
      </c>
      <c r="I126" s="109"/>
      <c r="J126" s="109"/>
      <c r="K126" s="108" t="s">
        <v>305</v>
      </c>
      <c r="L126" s="108" t="s">
        <v>306</v>
      </c>
      <c r="M126" s="108"/>
      <c r="N126" s="28">
        <f t="shared" ref="N126" si="8">H126</f>
        <v>7650.73</v>
      </c>
      <c r="O126" s="160" t="s">
        <v>316</v>
      </c>
      <c r="P126" s="117" t="s">
        <v>316</v>
      </c>
      <c r="Q126" s="142">
        <v>7650.73</v>
      </c>
    </row>
    <row r="127" spans="2:17" ht="16.2" thickBot="1">
      <c r="B127" s="51"/>
      <c r="C127" s="46" t="s">
        <v>307</v>
      </c>
      <c r="D127" s="81"/>
      <c r="E127" s="82"/>
      <c r="F127" s="83"/>
      <c r="G127" s="84">
        <f>SUM(G126)</f>
        <v>34211.089999999997</v>
      </c>
      <c r="H127" s="84">
        <f>SUM(H126)</f>
        <v>7650.73</v>
      </c>
      <c r="I127" s="84"/>
      <c r="J127" s="84"/>
      <c r="K127" s="83"/>
      <c r="L127" s="83"/>
      <c r="M127" s="83"/>
      <c r="N127" s="85">
        <f>SUM(N126)</f>
        <v>7650.73</v>
      </c>
      <c r="O127" s="158"/>
      <c r="P127" s="86"/>
      <c r="Q127" s="141"/>
    </row>
    <row r="128" spans="2:17" s="7" customFormat="1" ht="15.6">
      <c r="B128" s="50"/>
      <c r="C128" s="44" t="s">
        <v>43</v>
      </c>
      <c r="D128" s="61"/>
      <c r="E128" s="63"/>
      <c r="F128" s="62"/>
      <c r="G128" s="63"/>
      <c r="H128" s="63"/>
      <c r="I128" s="63"/>
      <c r="J128" s="63"/>
      <c r="K128" s="63"/>
      <c r="L128" s="63"/>
      <c r="M128" s="63"/>
      <c r="N128" s="80"/>
      <c r="O128" s="162"/>
      <c r="P128" s="92"/>
      <c r="Q128" s="145"/>
    </row>
    <row r="129" spans="2:17" s="7" customFormat="1" ht="16.2" thickBot="1">
      <c r="B129" s="52"/>
      <c r="C129" s="45"/>
      <c r="D129" s="29" t="s">
        <v>154</v>
      </c>
      <c r="E129" s="25">
        <v>39115</v>
      </c>
      <c r="F129" s="37">
        <v>103234</v>
      </c>
      <c r="G129" s="27">
        <v>792</v>
      </c>
      <c r="H129" s="27">
        <v>372</v>
      </c>
      <c r="I129" s="27">
        <v>3.1</v>
      </c>
      <c r="J129" s="27"/>
      <c r="K129" s="26" t="s">
        <v>44</v>
      </c>
      <c r="L129" s="37">
        <v>1483</v>
      </c>
      <c r="M129" s="26" t="s">
        <v>45</v>
      </c>
      <c r="N129" s="28">
        <f t="shared" ref="N129:N130" si="9">H129</f>
        <v>372</v>
      </c>
      <c r="O129" s="160" t="s">
        <v>316</v>
      </c>
      <c r="P129" s="117" t="s">
        <v>316</v>
      </c>
      <c r="Q129" s="146">
        <v>372</v>
      </c>
    </row>
    <row r="130" spans="2:17" s="7" customFormat="1" ht="16.2" thickBot="1">
      <c r="B130" s="52"/>
      <c r="C130" s="45" t="s">
        <v>49</v>
      </c>
      <c r="D130" s="91" t="s">
        <v>155</v>
      </c>
      <c r="E130" s="78">
        <v>39813</v>
      </c>
      <c r="F130" s="93">
        <v>475720</v>
      </c>
      <c r="G130" s="42">
        <v>2286</v>
      </c>
      <c r="H130" s="42">
        <v>996</v>
      </c>
      <c r="I130" s="42">
        <v>3.1</v>
      </c>
      <c r="J130" s="42"/>
      <c r="K130" s="41" t="s">
        <v>44</v>
      </c>
      <c r="L130" s="93">
        <v>2003</v>
      </c>
      <c r="M130" s="41"/>
      <c r="N130" s="28">
        <f t="shared" si="9"/>
        <v>996</v>
      </c>
      <c r="O130" s="160" t="s">
        <v>316</v>
      </c>
      <c r="P130" s="117" t="s">
        <v>316</v>
      </c>
      <c r="Q130" s="147">
        <v>996</v>
      </c>
    </row>
    <row r="131" spans="2:17" s="7" customFormat="1" ht="16.2" thickBot="1">
      <c r="B131" s="51"/>
      <c r="C131" s="46" t="s">
        <v>72</v>
      </c>
      <c r="D131" s="81"/>
      <c r="E131" s="83"/>
      <c r="F131" s="82"/>
      <c r="G131" s="84">
        <f>SUM(G129:G130)</f>
        <v>3078</v>
      </c>
      <c r="H131" s="84">
        <f>SUM(H129:H130)</f>
        <v>1368</v>
      </c>
      <c r="I131" s="84"/>
      <c r="J131" s="84"/>
      <c r="K131" s="83"/>
      <c r="L131" s="83"/>
      <c r="M131" s="83"/>
      <c r="N131" s="85">
        <f>SUM(N129:N130)</f>
        <v>1368</v>
      </c>
      <c r="O131" s="163"/>
      <c r="P131" s="94"/>
      <c r="Q131" s="148"/>
    </row>
    <row r="132" spans="2:17" ht="30" customHeight="1">
      <c r="B132" s="50"/>
      <c r="C132" s="44" t="s">
        <v>7</v>
      </c>
      <c r="D132" s="61"/>
      <c r="E132" s="62"/>
      <c r="F132" s="63"/>
      <c r="G132" s="64"/>
      <c r="H132" s="64"/>
      <c r="I132" s="64"/>
      <c r="J132" s="64"/>
      <c r="K132" s="63"/>
      <c r="L132" s="63"/>
      <c r="M132" s="63"/>
      <c r="N132" s="80"/>
      <c r="O132" s="155"/>
      <c r="P132" s="66"/>
      <c r="Q132" s="138"/>
    </row>
    <row r="133" spans="2:17" ht="15.6">
      <c r="B133" s="51"/>
      <c r="C133" s="44"/>
      <c r="D133" s="24" t="s">
        <v>146</v>
      </c>
      <c r="E133" s="25">
        <v>39143</v>
      </c>
      <c r="F133" s="26" t="s">
        <v>228</v>
      </c>
      <c r="G133" s="27">
        <v>2178.3000000000002</v>
      </c>
      <c r="H133" s="27">
        <v>511.5</v>
      </c>
      <c r="I133" s="27">
        <v>3.1</v>
      </c>
      <c r="J133" s="27"/>
      <c r="K133" s="26" t="s">
        <v>15</v>
      </c>
      <c r="L133" s="26" t="s">
        <v>268</v>
      </c>
      <c r="M133" s="26" t="s">
        <v>17</v>
      </c>
      <c r="N133" s="28">
        <f t="shared" ref="N133" si="10">H133</f>
        <v>511.5</v>
      </c>
      <c r="O133" s="156" t="s">
        <v>316</v>
      </c>
      <c r="P133" s="22" t="s">
        <v>316</v>
      </c>
      <c r="Q133" s="139">
        <v>511.5</v>
      </c>
    </row>
    <row r="134" spans="2:17" ht="15.6">
      <c r="B134" s="51"/>
      <c r="C134" s="72"/>
      <c r="D134" s="24" t="s">
        <v>302</v>
      </c>
      <c r="E134" s="25">
        <v>39161</v>
      </c>
      <c r="F134" s="26" t="s">
        <v>228</v>
      </c>
      <c r="G134" s="27">
        <v>1029.08</v>
      </c>
      <c r="H134" s="27">
        <v>56.58</v>
      </c>
      <c r="I134" s="27">
        <v>3.1</v>
      </c>
      <c r="J134" s="27"/>
      <c r="K134" s="26" t="s">
        <v>16</v>
      </c>
      <c r="L134" s="26" t="s">
        <v>232</v>
      </c>
      <c r="M134" s="26" t="s">
        <v>17</v>
      </c>
      <c r="N134" s="28">
        <f t="shared" ref="N134:N139" si="11">H134</f>
        <v>56.58</v>
      </c>
      <c r="O134" s="156" t="s">
        <v>327</v>
      </c>
      <c r="P134" s="22"/>
      <c r="Q134" s="139">
        <v>0</v>
      </c>
    </row>
    <row r="135" spans="2:17" ht="15.6">
      <c r="B135" s="51"/>
      <c r="C135" s="44"/>
      <c r="D135" s="24" t="s">
        <v>149</v>
      </c>
      <c r="E135" s="25">
        <v>39211</v>
      </c>
      <c r="F135" s="26" t="s">
        <v>283</v>
      </c>
      <c r="G135" s="27">
        <v>320</v>
      </c>
      <c r="H135" s="27">
        <v>43.31</v>
      </c>
      <c r="I135" s="27">
        <v>3.1</v>
      </c>
      <c r="J135" s="27"/>
      <c r="K135" s="26" t="s">
        <v>15</v>
      </c>
      <c r="L135" s="26" t="s">
        <v>272</v>
      </c>
      <c r="M135" s="26" t="s">
        <v>17</v>
      </c>
      <c r="N135" s="28">
        <f t="shared" si="11"/>
        <v>43.31</v>
      </c>
      <c r="O135" s="156" t="s">
        <v>316</v>
      </c>
      <c r="P135" s="22" t="s">
        <v>316</v>
      </c>
      <c r="Q135" s="139">
        <v>43.31</v>
      </c>
    </row>
    <row r="136" spans="2:17" ht="15.6">
      <c r="B136" s="51"/>
      <c r="C136" s="44"/>
      <c r="D136" s="24" t="s">
        <v>156</v>
      </c>
      <c r="E136" s="25">
        <v>39289</v>
      </c>
      <c r="F136" s="26" t="s">
        <v>284</v>
      </c>
      <c r="G136" s="27">
        <v>210.61</v>
      </c>
      <c r="H136" s="27">
        <v>210.61</v>
      </c>
      <c r="I136" s="27">
        <v>3.1</v>
      </c>
      <c r="J136" s="27"/>
      <c r="K136" s="26" t="s">
        <v>15</v>
      </c>
      <c r="L136" s="26" t="s">
        <v>285</v>
      </c>
      <c r="M136" s="26" t="s">
        <v>17</v>
      </c>
      <c r="N136" s="28">
        <f t="shared" si="11"/>
        <v>210.61</v>
      </c>
      <c r="O136" s="156" t="s">
        <v>334</v>
      </c>
      <c r="P136" s="22"/>
      <c r="Q136" s="139">
        <v>0</v>
      </c>
    </row>
    <row r="137" spans="2:17" ht="15.6">
      <c r="B137" s="51"/>
      <c r="C137" s="44"/>
      <c r="D137" s="24" t="s">
        <v>157</v>
      </c>
      <c r="E137" s="25">
        <v>39804</v>
      </c>
      <c r="F137" s="26" t="s">
        <v>25</v>
      </c>
      <c r="G137" s="27">
        <v>8.44</v>
      </c>
      <c r="H137" s="27">
        <v>8.44</v>
      </c>
      <c r="I137" s="27">
        <v>3.1</v>
      </c>
      <c r="J137" s="27"/>
      <c r="K137" s="26" t="s">
        <v>287</v>
      </c>
      <c r="L137" s="26" t="s">
        <v>286</v>
      </c>
      <c r="M137" s="26" t="s">
        <v>17</v>
      </c>
      <c r="N137" s="28">
        <f t="shared" si="11"/>
        <v>8.44</v>
      </c>
      <c r="O137" s="156" t="s">
        <v>335</v>
      </c>
      <c r="P137" s="22"/>
      <c r="Q137" s="139">
        <v>4.18</v>
      </c>
    </row>
    <row r="138" spans="2:17" ht="15.6">
      <c r="B138" s="51"/>
      <c r="C138" s="45" t="s">
        <v>47</v>
      </c>
      <c r="D138" s="24" t="s">
        <v>150</v>
      </c>
      <c r="E138" s="25">
        <v>39813</v>
      </c>
      <c r="F138" s="26" t="s">
        <v>277</v>
      </c>
      <c r="G138" s="27">
        <v>4172.17</v>
      </c>
      <c r="H138" s="27">
        <v>758.37</v>
      </c>
      <c r="I138" s="27">
        <v>3.1</v>
      </c>
      <c r="J138" s="27"/>
      <c r="K138" s="26" t="s">
        <v>15</v>
      </c>
      <c r="L138" s="26" t="s">
        <v>282</v>
      </c>
      <c r="M138" s="26"/>
      <c r="N138" s="28">
        <f t="shared" si="11"/>
        <v>758.37</v>
      </c>
      <c r="O138" s="156" t="s">
        <v>316</v>
      </c>
      <c r="P138" s="22" t="s">
        <v>316</v>
      </c>
      <c r="Q138" s="139">
        <v>758.37</v>
      </c>
    </row>
    <row r="139" spans="2:17" ht="16.2" thickBot="1">
      <c r="B139" s="51"/>
      <c r="C139" s="45" t="s">
        <v>48</v>
      </c>
      <c r="D139" s="40" t="s">
        <v>138</v>
      </c>
      <c r="E139" s="120">
        <v>39813</v>
      </c>
      <c r="F139" s="121" t="s">
        <v>20</v>
      </c>
      <c r="G139" s="122">
        <v>19460</v>
      </c>
      <c r="H139" s="122">
        <v>2400</v>
      </c>
      <c r="I139" s="122">
        <v>3.1</v>
      </c>
      <c r="J139" s="122"/>
      <c r="K139" s="121" t="s">
        <v>14</v>
      </c>
      <c r="L139" s="121" t="s">
        <v>266</v>
      </c>
      <c r="M139" s="121"/>
      <c r="N139" s="123">
        <f t="shared" si="11"/>
        <v>2400</v>
      </c>
      <c r="O139" s="157" t="s">
        <v>333</v>
      </c>
      <c r="P139" s="43"/>
      <c r="Q139" s="140">
        <v>0</v>
      </c>
    </row>
    <row r="140" spans="2:17" ht="16.2" thickBot="1">
      <c r="B140" s="51"/>
      <c r="C140" s="46" t="s">
        <v>73</v>
      </c>
      <c r="D140" s="81"/>
      <c r="E140" s="82"/>
      <c r="F140" s="83"/>
      <c r="G140" s="84">
        <f>SUM(G133:G138)</f>
        <v>7918.6</v>
      </c>
      <c r="H140" s="84">
        <f>SUM(H133:H138)</f>
        <v>1588.8100000000002</v>
      </c>
      <c r="I140" s="84"/>
      <c r="J140" s="84"/>
      <c r="K140" s="83"/>
      <c r="L140" s="83"/>
      <c r="M140" s="83"/>
      <c r="N140" s="84">
        <f>SUM(N133:N138)</f>
        <v>1588.8100000000002</v>
      </c>
      <c r="O140" s="158"/>
      <c r="P140" s="86"/>
      <c r="Q140" s="141"/>
    </row>
    <row r="141" spans="2:17" ht="30.6">
      <c r="B141" s="50"/>
      <c r="C141" s="44" t="s">
        <v>46</v>
      </c>
      <c r="D141" s="61"/>
      <c r="E141" s="63"/>
      <c r="F141" s="62"/>
      <c r="G141" s="63"/>
      <c r="H141" s="63"/>
      <c r="I141" s="63"/>
      <c r="J141" s="63"/>
      <c r="K141" s="63"/>
      <c r="L141" s="63"/>
      <c r="M141" s="63"/>
      <c r="N141" s="80"/>
      <c r="O141" s="162"/>
      <c r="P141" s="66"/>
      <c r="Q141" s="138"/>
    </row>
    <row r="142" spans="2:17" ht="15.6">
      <c r="B142" s="52"/>
      <c r="C142" s="45"/>
      <c r="D142" s="34" t="s">
        <v>154</v>
      </c>
      <c r="E142" s="25">
        <v>39113</v>
      </c>
      <c r="F142" s="38">
        <v>103234</v>
      </c>
      <c r="G142" s="27">
        <v>792</v>
      </c>
      <c r="H142" s="27">
        <v>420</v>
      </c>
      <c r="I142" s="27">
        <v>3.1</v>
      </c>
      <c r="J142" s="27"/>
      <c r="K142" s="26" t="s">
        <v>44</v>
      </c>
      <c r="L142" s="39">
        <v>1483</v>
      </c>
      <c r="M142" s="26"/>
      <c r="N142" s="28">
        <f t="shared" ref="N142:N143" si="12">H142</f>
        <v>420</v>
      </c>
      <c r="O142" s="156" t="s">
        <v>316</v>
      </c>
      <c r="P142" s="22" t="s">
        <v>316</v>
      </c>
      <c r="Q142" s="139">
        <v>420</v>
      </c>
    </row>
    <row r="143" spans="2:17" ht="16.2" thickBot="1">
      <c r="B143" s="52"/>
      <c r="C143" s="45" t="s">
        <v>47</v>
      </c>
      <c r="D143" s="87" t="s">
        <v>155</v>
      </c>
      <c r="E143" s="78">
        <v>39813</v>
      </c>
      <c r="F143" s="95">
        <v>475720</v>
      </c>
      <c r="G143" s="42">
        <v>2286</v>
      </c>
      <c r="H143" s="42">
        <v>1290</v>
      </c>
      <c r="I143" s="42">
        <v>3.1</v>
      </c>
      <c r="J143" s="42"/>
      <c r="K143" s="41" t="s">
        <v>44</v>
      </c>
      <c r="L143" s="88">
        <v>2003</v>
      </c>
      <c r="M143" s="41"/>
      <c r="N143" s="28">
        <f t="shared" si="12"/>
        <v>1290</v>
      </c>
      <c r="O143" s="156" t="s">
        <v>316</v>
      </c>
      <c r="P143" s="22" t="s">
        <v>316</v>
      </c>
      <c r="Q143" s="140">
        <v>1290</v>
      </c>
    </row>
    <row r="144" spans="2:17" ht="16.2" thickBot="1">
      <c r="B144" s="51"/>
      <c r="C144" s="46" t="s">
        <v>74</v>
      </c>
      <c r="D144" s="81"/>
      <c r="E144" s="83"/>
      <c r="F144" s="82"/>
      <c r="G144" s="84">
        <f>SUM(G142:G143)</f>
        <v>3078</v>
      </c>
      <c r="H144" s="84">
        <f>SUM(H142:H143)</f>
        <v>1710</v>
      </c>
      <c r="I144" s="84"/>
      <c r="J144" s="84"/>
      <c r="K144" s="83"/>
      <c r="L144" s="83"/>
      <c r="M144" s="83"/>
      <c r="N144" s="85">
        <f>SUM(N142:N143)</f>
        <v>1710</v>
      </c>
      <c r="O144" s="158"/>
      <c r="P144" s="86"/>
      <c r="Q144" s="141"/>
    </row>
    <row r="145" spans="2:17" ht="30" customHeight="1">
      <c r="B145" s="50"/>
      <c r="C145" s="44" t="s">
        <v>42</v>
      </c>
      <c r="D145" s="61"/>
      <c r="E145" s="62"/>
      <c r="F145" s="63"/>
      <c r="G145" s="64"/>
      <c r="H145" s="64"/>
      <c r="I145" s="64"/>
      <c r="J145" s="64"/>
      <c r="K145" s="63"/>
      <c r="L145" s="63"/>
      <c r="M145" s="63"/>
      <c r="N145" s="80"/>
      <c r="O145" s="155"/>
      <c r="P145" s="66"/>
      <c r="Q145" s="138"/>
    </row>
    <row r="146" spans="2:17" ht="15.6">
      <c r="B146" s="52"/>
      <c r="C146" s="45"/>
      <c r="D146" s="34" t="s">
        <v>158</v>
      </c>
      <c r="E146" s="25">
        <v>39170</v>
      </c>
      <c r="F146" s="26" t="s">
        <v>288</v>
      </c>
      <c r="G146" s="27">
        <v>1225</v>
      </c>
      <c r="H146" s="27">
        <v>600</v>
      </c>
      <c r="I146" s="27">
        <v>3.1</v>
      </c>
      <c r="J146" s="27"/>
      <c r="K146" s="26" t="s">
        <v>28</v>
      </c>
      <c r="L146" s="26" t="s">
        <v>289</v>
      </c>
      <c r="M146" s="26" t="s">
        <v>17</v>
      </c>
      <c r="N146" s="28">
        <f t="shared" ref="N146:N147" si="13">H146</f>
        <v>600</v>
      </c>
      <c r="O146" s="156" t="s">
        <v>316</v>
      </c>
      <c r="P146" s="22" t="s">
        <v>316</v>
      </c>
      <c r="Q146" s="139">
        <v>600</v>
      </c>
    </row>
    <row r="147" spans="2:17" ht="16.2" thickBot="1">
      <c r="B147" s="51"/>
      <c r="C147" s="44"/>
      <c r="D147" s="87" t="s">
        <v>159</v>
      </c>
      <c r="E147" s="78">
        <v>39825</v>
      </c>
      <c r="F147" s="41" t="s">
        <v>290</v>
      </c>
      <c r="G147" s="42">
        <v>2785</v>
      </c>
      <c r="H147" s="42">
        <v>2785</v>
      </c>
      <c r="I147" s="42">
        <v>3.1</v>
      </c>
      <c r="J147" s="42"/>
      <c r="K147" s="41" t="s">
        <v>28</v>
      </c>
      <c r="L147" s="41" t="s">
        <v>291</v>
      </c>
      <c r="M147" s="41" t="s">
        <v>17</v>
      </c>
      <c r="N147" s="28">
        <f t="shared" si="13"/>
        <v>2785</v>
      </c>
      <c r="O147" s="156" t="s">
        <v>316</v>
      </c>
      <c r="P147" s="22" t="s">
        <v>316</v>
      </c>
      <c r="Q147" s="140">
        <v>2785</v>
      </c>
    </row>
    <row r="148" spans="2:17" ht="16.2" thickBot="1">
      <c r="B148" s="54"/>
      <c r="C148" s="55" t="s">
        <v>75</v>
      </c>
      <c r="D148" s="96"/>
      <c r="E148" s="97"/>
      <c r="F148" s="98"/>
      <c r="G148" s="84">
        <f>SUM(G146:G147)</f>
        <v>4010</v>
      </c>
      <c r="H148" s="84">
        <f>SUM(H146:H147)</f>
        <v>3385</v>
      </c>
      <c r="I148" s="99"/>
      <c r="J148" s="99"/>
      <c r="K148" s="100"/>
      <c r="L148" s="100"/>
      <c r="M148" s="101"/>
      <c r="N148" s="85">
        <f>SUM(N146:N147)</f>
        <v>3385</v>
      </c>
      <c r="O148" s="164"/>
      <c r="P148" s="102"/>
      <c r="Q148" s="149"/>
    </row>
    <row r="149" spans="2:17" ht="30" customHeight="1" thickTop="1" thickBot="1">
      <c r="B149" s="47" t="s">
        <v>8</v>
      </c>
      <c r="C149" s="44"/>
      <c r="D149" s="56"/>
      <c r="E149" s="57"/>
      <c r="F149" s="58"/>
      <c r="G149" s="103">
        <f>SUM(G148,G144,G140,G131,G124,G118,G111,G100,G93,G89,G48,G30,G25,G22,G14,G127)</f>
        <v>349892.91999999993</v>
      </c>
      <c r="H149" s="104">
        <f>SUM(H148,H144,H140,H131,H124,H118,H111,H100,H93,H89,H48,H30,H25,H22,H14,H127)</f>
        <v>228939.44</v>
      </c>
      <c r="I149" s="59"/>
      <c r="J149" s="60"/>
      <c r="K149" s="56"/>
      <c r="L149" s="58"/>
      <c r="M149" s="40"/>
      <c r="N149" s="104">
        <f>SUM(N148,N144,N140,N131,N124,N118,N111,N100,N93,N89,N48,N30,N25,N22,N14,N127)</f>
        <v>228939.44</v>
      </c>
      <c r="O149" s="165"/>
      <c r="P149" s="12"/>
      <c r="Q149" s="150">
        <f>SUM(Q11:Q148)</f>
        <v>145971.94</v>
      </c>
    </row>
    <row r="150" spans="2:17" s="1" customFormat="1" ht="30" customHeight="1" thickTop="1">
      <c r="B150" s="3"/>
      <c r="C150" s="3"/>
      <c r="D150" s="3"/>
      <c r="E150" s="4"/>
      <c r="F150" s="3"/>
      <c r="G150" s="5"/>
      <c r="H150" s="8"/>
      <c r="I150" s="8"/>
      <c r="J150" s="8"/>
      <c r="K150" s="3"/>
      <c r="L150" s="3"/>
      <c r="M150" s="3"/>
      <c r="N150" s="16"/>
      <c r="O150" s="166"/>
      <c r="Q150" s="151"/>
    </row>
  </sheetData>
  <sortState ref="B90:S102">
    <sortCondition ref="E90:E102"/>
  </sortState>
  <pageMargins left="0.2" right="0.2" top="0.5" bottom="0.5" header="0.05" footer="0.05"/>
  <pageSetup paperSize="5" scale="66" fitToHeight="4" orientation="landscape" horizontalDpi="4294967294" r:id="rId1"/>
  <headerFoot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E2:E13"/>
  <sheetViews>
    <sheetView workbookViewId="0">
      <selection activeCell="H16" sqref="H16"/>
    </sheetView>
  </sheetViews>
  <sheetFormatPr defaultRowHeight="14.4"/>
  <cols>
    <col min="1" max="1" width="4" customWidth="1"/>
    <col min="2" max="2" width="6.6640625" customWidth="1"/>
    <col min="3" max="3" width="18.88671875" customWidth="1"/>
    <col min="4" max="4" width="13.44140625" customWidth="1"/>
    <col min="5" max="5" width="12.5546875" style="133" bestFit="1" customWidth="1"/>
  </cols>
  <sheetData>
    <row r="2" ht="8.25" customHeight="1"/>
    <row r="13" ht="9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Sheet1!Print_Titles</vt:lpstr>
    </vt:vector>
  </TitlesOfParts>
  <Company>Broward Soil and Water Conservation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M. Setti</dc:creator>
  <cp:lastModifiedBy>noyes_r</cp:lastModifiedBy>
  <cp:lastPrinted>2009-07-28T15:13:32Z</cp:lastPrinted>
  <dcterms:created xsi:type="dcterms:W3CDTF">2009-01-15T15:15:39Z</dcterms:created>
  <dcterms:modified xsi:type="dcterms:W3CDTF">2009-07-28T15:17:13Z</dcterms:modified>
</cp:coreProperties>
</file>