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V:\All_Common\LGFR\FY2223\Applications\Collier\Collier County Beach Nourishment\21CO1 docs for reference\"/>
    </mc:Choice>
  </mc:AlternateContent>
  <xr:revisionPtr revIDLastSave="0" documentId="13_ncr:1_{35B6AF4B-9055-44BA-8D08-9FC8003F90A5}" xr6:coauthVersionLast="45" xr6:coauthVersionMax="45" xr10:uidLastSave="{00000000-0000-0000-0000-000000000000}"/>
  <bookViews>
    <workbookView xWindow="-120" yWindow="-120" windowWidth="29040" windowHeight="15840" tabRatio="903" activeTab="8" xr2:uid="{00000000-000D-0000-FFFF-FFFF00000000}"/>
  </bookViews>
  <sheets>
    <sheet name="Instructions" sheetId="1" r:id="rId1"/>
    <sheet name="TAB A-Main Information" sheetId="5" r:id="rId2"/>
    <sheet name="TAB B-Budget" sheetId="3" r:id="rId3"/>
    <sheet name="TAB C-Vendor" sheetId="4" r:id="rId4"/>
    <sheet name="TAB D-Deliverable" sheetId="6" r:id="rId5"/>
    <sheet name="TAB E-Changes" sheetId="2" r:id="rId6"/>
    <sheet name="Additional LS Info" sheetId="10" r:id="rId7"/>
    <sheet name="Scope Summary Table" sheetId="11" r:id="rId8"/>
    <sheet name="Eligibility-Beach Only" sheetId="12" r:id="rId9"/>
    <sheet name="Set-Up Control" sheetId="9" state="hidden" r:id="rId10"/>
  </sheets>
  <externalReferences>
    <externalReference r:id="rId11"/>
  </externalReferences>
  <definedNames>
    <definedName name="Active">'Set-Up Control'!$C$2:$C$6</definedName>
    <definedName name="AdvancedPayment">'Set-Up Control'!$J$2:$J$3</definedName>
    <definedName name="BudgetaryType">'Set-Up Control'!$J$6:$J$7</definedName>
    <definedName name="Change_Type">[1]Data!$F$2:$F$7</definedName>
    <definedName name="changecontractype">'Set-Up Control'!$C$9:$C$12</definedName>
    <definedName name="changestatus">'Set-Up Control'!$C$9:$C$12</definedName>
    <definedName name="ContractStatus">'Set-Up Control'!$C$2:$C$6</definedName>
    <definedName name="ContractType">'Set-Up Control'!$A$2:$A$10</definedName>
    <definedName name="MethodofProcurement">'Set-Up Control'!$L$2:$L$30</definedName>
    <definedName name="Non_Price_Justification___Only_if__0_entered_for_deliverable_price___drop_down">'TAB D-Deliverable'!$E$3:$E$42</definedName>
    <definedName name="NonPriceJustification">'Set-Up Control'!$E$6:$E$9</definedName>
    <definedName name="PaymentCode">'Set-Up Control'!$N$2:$N$14</definedName>
    <definedName name="_xlnm.Print_Area" localSheetId="0">Instructions!$A$1:$A$16</definedName>
    <definedName name="_xlnm.Print_Area" localSheetId="1">'TAB A-Main Information'!$A$1:$R$31</definedName>
    <definedName name="_xlnm.Print_Area" localSheetId="2">'TAB B-Budget'!$A$1:$J$3</definedName>
    <definedName name="_xlnm.Print_Area" localSheetId="3">'TAB C-Vendor'!$A$1:$C$7</definedName>
    <definedName name="_xlnm.Print_Area" localSheetId="4">'TAB D-Deliverable'!$A$1:$I$42</definedName>
    <definedName name="_xlnm.Print_Area" localSheetId="5">'TAB E-Changes'!$A$1:$I$3</definedName>
    <definedName name="RecipientType">'Set-Up Control'!$G$2:$G$9</definedName>
    <definedName name="ServiceArea">'Set-Up Control'!$H$2:$H$23</definedName>
    <definedName name="StateorFedFinAssist">'Set-Up Control'!$E$2:$E$3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7" i="12" l="1"/>
  <c r="F18" i="12" s="1"/>
  <c r="F35" i="12"/>
  <c r="F36" i="12"/>
  <c r="F82" i="12"/>
  <c r="F83" i="12" s="1"/>
  <c r="I32" i="11" l="1"/>
  <c r="G32" i="11" l="1"/>
  <c r="H49" i="11"/>
  <c r="H48" i="11"/>
  <c r="H47" i="11"/>
  <c r="H46" i="11"/>
  <c r="C33" i="12" l="1"/>
  <c r="F29" i="12"/>
  <c r="G29" i="12" s="1"/>
  <c r="G28" i="12"/>
  <c r="G27" i="12"/>
  <c r="G26" i="12"/>
  <c r="G30" i="12" l="1"/>
  <c r="A2" i="12" l="1"/>
  <c r="C15" i="12" l="1"/>
  <c r="F11" i="12"/>
  <c r="G11" i="12" s="1"/>
  <c r="G10" i="12"/>
  <c r="F9" i="12"/>
  <c r="G9" i="12" s="1"/>
  <c r="G8" i="12"/>
  <c r="I56" i="11"/>
  <c r="F56" i="11"/>
  <c r="G55" i="11"/>
  <c r="H55" i="11" s="1"/>
  <c r="G54" i="11"/>
  <c r="H54" i="11" s="1"/>
  <c r="G53" i="11"/>
  <c r="H53" i="11" s="1"/>
  <c r="G52" i="11"/>
  <c r="H52" i="11" s="1"/>
  <c r="G51" i="11"/>
  <c r="H51" i="11" s="1"/>
  <c r="H50" i="11"/>
  <c r="I42" i="11"/>
  <c r="F42" i="11"/>
  <c r="G41" i="11"/>
  <c r="H41" i="11" s="1"/>
  <c r="G40" i="11"/>
  <c r="H40" i="11" s="1"/>
  <c r="G39" i="11"/>
  <c r="H39" i="11" s="1"/>
  <c r="G38" i="11"/>
  <c r="H38" i="11" s="1"/>
  <c r="G37" i="11"/>
  <c r="H37" i="11" s="1"/>
  <c r="G36" i="11"/>
  <c r="H36" i="11" s="1"/>
  <c r="G35" i="11"/>
  <c r="H35" i="11" s="1"/>
  <c r="G34" i="11"/>
  <c r="H34" i="11" s="1"/>
  <c r="G33" i="11"/>
  <c r="H33" i="11" s="1"/>
  <c r="I28" i="11"/>
  <c r="F28" i="11"/>
  <c r="G27" i="11"/>
  <c r="H27" i="11" s="1"/>
  <c r="G26" i="11"/>
  <c r="H26" i="11" s="1"/>
  <c r="G25" i="11"/>
  <c r="H25" i="11" s="1"/>
  <c r="G24" i="11"/>
  <c r="H24" i="11" s="1"/>
  <c r="G23" i="11"/>
  <c r="H23" i="11" s="1"/>
  <c r="G22" i="11"/>
  <c r="H22" i="11" s="1"/>
  <c r="G21" i="11"/>
  <c r="H21" i="11" s="1"/>
  <c r="G20" i="11"/>
  <c r="H20" i="11" s="1"/>
  <c r="G19" i="11"/>
  <c r="H19" i="11" s="1"/>
  <c r="G18" i="11"/>
  <c r="H18" i="11" s="1"/>
  <c r="I14" i="11"/>
  <c r="F14" i="11"/>
  <c r="G13" i="11"/>
  <c r="H13" i="11" s="1"/>
  <c r="G12" i="11"/>
  <c r="H12" i="11" s="1"/>
  <c r="G11" i="11"/>
  <c r="H11" i="11" s="1"/>
  <c r="G10" i="11"/>
  <c r="H10" i="11" s="1"/>
  <c r="G9" i="11"/>
  <c r="H9" i="11" s="1"/>
  <c r="G8" i="11"/>
  <c r="H8" i="11" s="1"/>
  <c r="G7" i="11"/>
  <c r="H7" i="11" s="1"/>
  <c r="G6" i="11"/>
  <c r="H6" i="11" s="1"/>
  <c r="G5" i="11"/>
  <c r="H5" i="11" s="1"/>
  <c r="G4" i="11"/>
  <c r="F61" i="11" l="1"/>
  <c r="I61" i="11"/>
  <c r="G56" i="11"/>
  <c r="G14" i="11"/>
  <c r="G42" i="11"/>
  <c r="G12" i="12"/>
  <c r="C14" i="12" s="1"/>
  <c r="H28" i="11"/>
  <c r="H4" i="11"/>
  <c r="H14" i="11" s="1"/>
  <c r="G28" i="11"/>
  <c r="H56" i="11"/>
  <c r="H32" i="11"/>
  <c r="H42" i="11" s="1"/>
  <c r="G61" i="11" l="1"/>
  <c r="H61" i="11"/>
</calcChain>
</file>

<file path=xl/sharedStrings.xml><?xml version="1.0" encoding="utf-8"?>
<sst xmlns="http://schemas.openxmlformats.org/spreadsheetml/2006/main" count="564" uniqueCount="422">
  <si>
    <t>SECTION 1: Division/District/Office Information</t>
  </si>
  <si>
    <t>Original Contract Amount (Includes all years from the original contract term)</t>
  </si>
  <si>
    <t>Contract Status</t>
  </si>
  <si>
    <t>Bureau/Office</t>
  </si>
  <si>
    <t>Agency Reference Number
(Formal Solicitation Number, if applicable)</t>
  </si>
  <si>
    <t>Legal Challenge Description</t>
  </si>
  <si>
    <t xml:space="preserve">Benefiting Object Code (B/F) JT only </t>
  </si>
  <si>
    <t>Benefiting Category (B/F) JT only</t>
  </si>
  <si>
    <t xml:space="preserve">Vendor/Grantee Name </t>
  </si>
  <si>
    <t>Vendor/Grantee FEID                         (Must be valid FLAIR vendor ID, validated against FLAIR; starts with F, N, or S)</t>
  </si>
  <si>
    <t>Contract Commodity/ Service Type (See Link, enter code exactly as listed)</t>
  </si>
  <si>
    <t>Amendment/Renewal/Extension/Change Order</t>
  </si>
  <si>
    <t xml:space="preserve">Agency Assigned Contract Identifier (Contract Number)
</t>
  </si>
  <si>
    <t>New End Date
(If applicable)</t>
  </si>
  <si>
    <t>Master Agreement</t>
  </si>
  <si>
    <t>Memorandum of Agreement/Understanding or Interagency Agreement</t>
  </si>
  <si>
    <t>Multi-Agency Participation Agreement</t>
  </si>
  <si>
    <t>No Ceiling/Rate Agreement</t>
  </si>
  <si>
    <t>Revenue Agreement</t>
  </si>
  <si>
    <t>Settlement Agreement</t>
  </si>
  <si>
    <t>Standard Two Party Agreement by Statute</t>
  </si>
  <si>
    <t>Three or More Party Agreement</t>
  </si>
  <si>
    <t>Grant Disbursement Agreement</t>
  </si>
  <si>
    <t>Contract Types</t>
  </si>
  <si>
    <t>Active</t>
  </si>
  <si>
    <t>Closed/Expired</t>
  </si>
  <si>
    <t>Extended</t>
  </si>
  <si>
    <t>Renewed</t>
  </si>
  <si>
    <t>Terminated</t>
  </si>
  <si>
    <t>Y</t>
  </si>
  <si>
    <t>N</t>
  </si>
  <si>
    <t>State or Federal Fin Assist</t>
  </si>
  <si>
    <t>District School Boards</t>
  </si>
  <si>
    <t>For Profit</t>
  </si>
  <si>
    <t>Local Government</t>
  </si>
  <si>
    <t>State Community Colleges</t>
  </si>
  <si>
    <t>Private Universities</t>
  </si>
  <si>
    <t>State Universities</t>
  </si>
  <si>
    <t>State Agency</t>
  </si>
  <si>
    <t>Non Profit Organization</t>
  </si>
  <si>
    <t>Service Area</t>
  </si>
  <si>
    <t>ADMIN</t>
  </si>
  <si>
    <t>CD</t>
  </si>
  <si>
    <t>DARM</t>
  </si>
  <si>
    <t>DEAR</t>
  </si>
  <si>
    <t>DRP</t>
  </si>
  <si>
    <t>DSL</t>
  </si>
  <si>
    <t>DWM</t>
  </si>
  <si>
    <t>DWRA</t>
  </si>
  <si>
    <t>DWRM</t>
  </si>
  <si>
    <t>FCO</t>
  </si>
  <si>
    <t>FGS</t>
  </si>
  <si>
    <t>NED</t>
  </si>
  <si>
    <t>NWD</t>
  </si>
  <si>
    <t>OER</t>
  </si>
  <si>
    <t>OGC</t>
  </si>
  <si>
    <t>OOO</t>
  </si>
  <si>
    <t>OTIS</t>
  </si>
  <si>
    <t>OWP</t>
  </si>
  <si>
    <t>SD</t>
  </si>
  <si>
    <t>SEC</t>
  </si>
  <si>
    <t>SED</t>
  </si>
  <si>
    <t>SWD</t>
  </si>
  <si>
    <t>Advanced Payment</t>
  </si>
  <si>
    <t>Method of Procurement</t>
  </si>
  <si>
    <t>44-Exempt Non-competitively awarded grants to governmental entities, non-profits or for-profit organizations.</t>
  </si>
  <si>
    <t>2-Exempt, Legal services, including Attorney, paralegal, expert witness, appraisal and mediator services [s.287.057 (3) (f) 4, FS]</t>
  </si>
  <si>
    <t>3-Exempt, Health services, including examination, diagnosis, treatment, prevention, medical consultation or administration.
[s. 287.057 (3) (f) 5a, FS &amp; Rule 60A-1002 (4) (k),FAC]</t>
  </si>
  <si>
    <t>8-Exempt, Training and education services
[s. 287.057 (3) (f) 10, &amp; s440.491 (6), FS]</t>
  </si>
  <si>
    <t>32-Exempt DEP State Restoration Funding Assistance, 376.30711(7), F.S.</t>
  </si>
  <si>
    <t>31-Exempt, Inland Protection Trust Fund Early Detection Incentive Program, 376.3071(9), F.S.</t>
  </si>
  <si>
    <t>30-Exempt, Inland Protection Trust Fund Petroleum Cleanup Participation Program, 376.3071(13), F.S.</t>
  </si>
  <si>
    <t>29-Exempt, Inland Protection Trust Fund Reimbursement-review Contracts, 376.3071(12)(j), F.S.</t>
  </si>
  <si>
    <t>28-Exempt, Preapproved Advanced Cleanup 376.30713, F.S.</t>
  </si>
  <si>
    <t>27-Exempt, Preapproved Site Rehabilitation Program 376.30711(2)(a), F.S.</t>
  </si>
  <si>
    <t>25-Request for Application, method of competitively awarding State Federal grants to non-profits and other governmental entities</t>
  </si>
  <si>
    <t>26-Exempt, DRP Concessions, permits, leases, privileges. 258.007(3), F.S</t>
  </si>
  <si>
    <t>43-Request for Application Method of competitively awarding State/Federal Grants to for-profit organizations</t>
  </si>
  <si>
    <t>21-Settlement Agreement [s. 17.03 (1), FS]</t>
  </si>
  <si>
    <t xml:space="preserve">9A-Exempt, Federal or state law prescribes with whom the agency must contract [s. 287.057 (10), FS]
</t>
  </si>
  <si>
    <t>9B - Rate of payment is established during the appropriation process [S. 287.057 (10), FS]</t>
  </si>
  <si>
    <t>A - State Term Contract Purchase without Request For Quotes from Qualified Vendors [ss. 287.042(2) &amp; 287.056, FS and Rule 60A-11.044(2), FAC]</t>
  </si>
  <si>
    <t>B - State Term Contract Purchase with Request For Quotes from Qualified Vendors [ss. 287.042(2) &amp; 287.056, FS and Rule 60A-1.043 &amp; 60A-1.044(2), FAC]</t>
  </si>
  <si>
    <t>C-Alternate contract source - Purchase made from contracts let by the Fed. Gov., another state, or a political subdivision for commodities and contract services if determined to be cost-effective and in the best interest of the state.
[s.287.042 (16), FS &amp; Rules 60A-1.002 (4) (l), FAC]</t>
  </si>
  <si>
    <t>E-Purchase under $2,500 [Rule 60A-1.002(2), FAC]</t>
  </si>
  <si>
    <t>F-Informal quoted purchase not exceeding Category Two - Request for Quotes [s 287.056(2), FS &amp; Rule 60A-1.002(4)(m), FAC]</t>
  </si>
  <si>
    <t>G-Single source $2,500 or greater, not to exceed Category Two
[Rule 60A-1.002 (3), FAC)]</t>
  </si>
  <si>
    <t>H-Agency Invitation to Bid [s. 287.057 (1) (a), FS]</t>
  </si>
  <si>
    <t>I-Agency Request for Proposal [s. 287.057 (1) (b), FS]</t>
  </si>
  <si>
    <t>J-Agency Invitation to Negotiate [s. 287.057 (1) (c), FAC]</t>
  </si>
  <si>
    <t>L-Exempt, Services or Commodities provided by Governmental Agencies, including contract with independent, non-profit college or university within the state
[s. 287. 057 (3) (f) 12, &amp; s.287.057 (22), FS]</t>
  </si>
  <si>
    <t>Q-Consultants' Competitive Negotiation Act [s. 287.055, FS]</t>
  </si>
  <si>
    <t>O-Emergency procurement [s.287.057 (3) (a), FS &amp; Rule 60A-1.046, FAC]</t>
  </si>
  <si>
    <t>P-Single source approval over Category Two
[s. 287.057 (3) (c), FS &amp; Rule 60A-1.045, FAC]</t>
  </si>
  <si>
    <t>RE-Recurring</t>
  </si>
  <si>
    <t>NR-Nonrecurring</t>
  </si>
  <si>
    <t>Budgetary Type</t>
  </si>
  <si>
    <t>Payment Code</t>
  </si>
  <si>
    <t>100% Advanced</t>
  </si>
  <si>
    <t>Advanced-Fixed Price Unit Cost</t>
  </si>
  <si>
    <t>Advanced w/ Cost Reimbursement</t>
  </si>
  <si>
    <t>Advanced w/ Fixed Fee Schedule</t>
  </si>
  <si>
    <t>Cost Reimbursement</t>
  </si>
  <si>
    <t>Cost Reimbursement plus Fixed Fee(s)</t>
  </si>
  <si>
    <t>Cost Reimbursement plus Percentage of Cost</t>
  </si>
  <si>
    <t>Cost Reimbursement plus Incentive Fee</t>
  </si>
  <si>
    <t>Cost Reimbursement plus Award Fee</t>
  </si>
  <si>
    <t>Fixed Fee/Unit Rate</t>
  </si>
  <si>
    <t>Fixed Price/Lump Sum</t>
  </si>
  <si>
    <t>Revenue Generating</t>
  </si>
  <si>
    <t>No Cost</t>
  </si>
  <si>
    <t>Cannot determine until the work has been completed</t>
  </si>
  <si>
    <t>Revenue Generating Agreement</t>
  </si>
  <si>
    <t>Rate Agreement</t>
  </si>
  <si>
    <t>Agreement without financial exchange or impact</t>
  </si>
  <si>
    <t>Non-Price Justification</t>
  </si>
  <si>
    <t>Deliverable Number (Required for each deliverable)</t>
  </si>
  <si>
    <t>Renewal</t>
  </si>
  <si>
    <t>Extension</t>
  </si>
  <si>
    <t>Contract Change status</t>
  </si>
  <si>
    <t xml:space="preserve">Budget </t>
  </si>
  <si>
    <t xml:space="preserve">Vendor/Grantee </t>
  </si>
  <si>
    <r>
      <t xml:space="preserve">SECTION 5: OUTSOURCING INFORMATION (Defaults to </t>
    </r>
    <r>
      <rPr>
        <b/>
        <i/>
        <sz val="18"/>
        <color theme="1"/>
        <rFont val="Calibri"/>
        <family val="2"/>
        <scheme val="minor"/>
      </rPr>
      <t xml:space="preserve">No, </t>
    </r>
    <r>
      <rPr>
        <b/>
        <sz val="18"/>
        <color theme="1"/>
        <rFont val="Calibri"/>
        <family val="2"/>
        <scheme val="minor"/>
      </rPr>
      <t xml:space="preserve">please change to </t>
    </r>
    <r>
      <rPr>
        <b/>
        <i/>
        <sz val="18"/>
        <color theme="1"/>
        <rFont val="Calibri"/>
        <family val="2"/>
        <scheme val="minor"/>
      </rPr>
      <t>Yes</t>
    </r>
    <r>
      <rPr>
        <b/>
        <sz val="18"/>
        <color theme="1"/>
        <rFont val="Calibri"/>
        <family val="2"/>
        <scheme val="minor"/>
      </rPr>
      <t xml:space="preserve"> if applicable)</t>
    </r>
  </si>
  <si>
    <t>Capital Improvement Description (If Y in C26)</t>
  </si>
  <si>
    <t>Contract Status
(drop down; if the change is a Renewal or Extension)</t>
  </si>
  <si>
    <t xml:space="preserve">
FACTS WORKBOOK INSTRUCTIONS 2017</t>
  </si>
  <si>
    <r>
      <t xml:space="preserve">Journal Transfer 
</t>
    </r>
    <r>
      <rPr>
        <sz val="14"/>
        <color theme="1"/>
        <rFont val="Calibri"/>
        <family val="2"/>
        <scheme val="minor"/>
      </rPr>
      <t>(For State Agencies Only)</t>
    </r>
  </si>
  <si>
    <t>Division/District/Office 
(drop down)</t>
  </si>
  <si>
    <t>Contract Type 
(drop down)</t>
  </si>
  <si>
    <t>Contract Status 
(drop down)</t>
  </si>
  <si>
    <t xml:space="preserve">Contract Involves State or Federal Financial Assistance (Drop down) </t>
  </si>
  <si>
    <t>Recipient Type
(Only If Y in Cell L15)</t>
  </si>
  <si>
    <t>Provide for Administrative Cost?
(drop down)</t>
  </si>
  <si>
    <t>Provide for Periodic Increase?
(drop down)</t>
  </si>
  <si>
    <t>Periodic Increase Percentage 
(Only If Y in Cell P15)</t>
  </si>
  <si>
    <t>Vendor/Grantee Address 
(include city, state, zip)</t>
  </si>
  <si>
    <t>Org. Code 
(11 characters max)</t>
  </si>
  <si>
    <t>EO Code  
(2 characters max)</t>
  </si>
  <si>
    <t>Object Code
(6 characters max)</t>
  </si>
  <si>
    <t>Grant No. 
(5 characters max)</t>
  </si>
  <si>
    <t xml:space="preserve">OCA/Module No.
(11 characters max) </t>
  </si>
  <si>
    <t>Project No. 
(11 characters max)</t>
  </si>
  <si>
    <t>Authorized Advance Payment
(drop down)</t>
  </si>
  <si>
    <t>Change Description (Content Type)
(60 characters max)</t>
  </si>
  <si>
    <t>Amendment Amount</t>
  </si>
  <si>
    <t>Amendment Effective Date</t>
  </si>
  <si>
    <t>Amendment Execution Date</t>
  </si>
  <si>
    <t>FLAIR Contract  ID - If Known 
(5 character max)</t>
  </si>
  <si>
    <t xml:space="preserve">Short Title
(10 character max) </t>
  </si>
  <si>
    <t>Long Title 
(60 character max)</t>
  </si>
  <si>
    <t>Agency Assigned Contract ID 
(Contract Number)</t>
  </si>
  <si>
    <t xml:space="preserve"> Date of Execution</t>
  </si>
  <si>
    <t>Date of Beginning</t>
  </si>
  <si>
    <t>Original End Date</t>
  </si>
  <si>
    <t xml:space="preserve"> Statutory Authority 
(Statutory Reference Number)</t>
  </si>
  <si>
    <t>SECTION 2: MAIN INFORMATION</t>
  </si>
  <si>
    <r>
      <rPr>
        <b/>
        <sz val="14"/>
        <color theme="1"/>
        <rFont val="Calibri"/>
        <family val="2"/>
        <scheme val="minor"/>
      </rPr>
      <t>TAB A - Main Information - SECTION 1:  Division/District/Office Information</t>
    </r>
    <r>
      <rPr>
        <b/>
        <i/>
        <sz val="14"/>
        <color theme="1"/>
        <rFont val="Calibri"/>
        <family val="2"/>
        <scheme val="minor"/>
      </rPr>
      <t xml:space="preserve">
</t>
    </r>
    <r>
      <rPr>
        <sz val="14"/>
        <color theme="1"/>
        <rFont val="Calibri"/>
        <family val="2"/>
        <scheme val="minor"/>
      </rPr>
      <t xml:space="preserve">A. Enter Division/District/Office
B. Enter Bureau/Office
</t>
    </r>
  </si>
  <si>
    <t>SECTION 3: PROCUREMENT INFORMATION</t>
  </si>
  <si>
    <t>Method of Procurement
(drop down)</t>
  </si>
  <si>
    <t>Contract's Exemption Explanation (Required if not competitive procurement)</t>
  </si>
  <si>
    <t>Business Case Study Done
(drop down)</t>
  </si>
  <si>
    <t>Business Case Date</t>
  </si>
  <si>
    <t>Legal Challenges to Procurement
(drop down)</t>
  </si>
  <si>
    <t>SECTION 4: MANAGER INFORMATION</t>
  </si>
  <si>
    <t>Agency Manager Name</t>
  </si>
  <si>
    <t xml:space="preserve">Agency Manager’s email address
(50 Characters Max) </t>
  </si>
  <si>
    <t>Was the Contracted Function Previously Performed by the State</t>
  </si>
  <si>
    <t>Was the Contracted Function Considered for Insourcing back to the State</t>
  </si>
  <si>
    <t>Did the Vendor Make Capital Improvements on State Property</t>
  </si>
  <si>
    <t>Value of Capital Improvements 
(If Y in C26)</t>
  </si>
  <si>
    <t>Value of Unamortized Capital Improvements 
(If Y in C26)</t>
  </si>
  <si>
    <t>Agency Manager Phone Number 
(i.e.: xxxxxxxxxx - no dashes)</t>
  </si>
  <si>
    <t>General Description of the Contract 
(2000 characters max)</t>
  </si>
  <si>
    <t>Main Information
There are six sections below, please ensure you fill out each section.</t>
  </si>
  <si>
    <t xml:space="preserve"> Amount Type
(drop down) </t>
  </si>
  <si>
    <t>Amount 
(Amount Budgeted for Contract)</t>
  </si>
  <si>
    <t xml:space="preserve"> Budgetary Account Code 
(29 digit FLAIR account code)</t>
  </si>
  <si>
    <t>Fiscal Year Effective Date</t>
  </si>
  <si>
    <t>Method of Payment 
(drop down)</t>
  </si>
  <si>
    <t>Major Deliverable Price
(one per deliverable - do not use the "$")</t>
  </si>
  <si>
    <t>Non-Price Justification 
(Only if $0 entered for deliverable price)
(drop down)</t>
  </si>
  <si>
    <t>Performance Metrics 
(2000 characters max)</t>
  </si>
  <si>
    <t>Financial Consequences
(2000 characters max)</t>
  </si>
  <si>
    <t>Major Deliverable
See instructions for task assignments, change orders, and rate agreements 
(One deliverable per row, 2000 characters max)</t>
  </si>
  <si>
    <t>Deliverable</t>
  </si>
  <si>
    <r>
      <rPr>
        <b/>
        <sz val="14"/>
        <rFont val="Calibri"/>
        <family val="2"/>
        <scheme val="minor"/>
      </rPr>
      <t xml:space="preserve">TAB A - Main Information - SECTION 4: Manager Information
</t>
    </r>
    <r>
      <rPr>
        <sz val="14"/>
        <rFont val="Calibri"/>
        <family val="2"/>
        <scheme val="minor"/>
      </rPr>
      <t>A. Enter Agency Manager Name
B. Enter Agency Manager Telephone Number
C. Enter Agency  Manager’s email address (as it appears in Outlook)</t>
    </r>
    <r>
      <rPr>
        <b/>
        <u/>
        <sz val="14"/>
        <rFont val="Calibri"/>
        <family val="2"/>
        <scheme val="minor"/>
      </rPr>
      <t xml:space="preserve">
</t>
    </r>
  </si>
  <si>
    <t>Catalog of Federal Domestic Assistance (CFDA) Number</t>
  </si>
  <si>
    <t>Catalog of State Financial Assistance (CSFA) Number</t>
  </si>
  <si>
    <r>
      <t xml:space="preserve">TAB B: Budget Information
</t>
    </r>
    <r>
      <rPr>
        <sz val="14"/>
        <rFont val="Calibri"/>
        <family val="2"/>
        <scheme val="minor"/>
      </rPr>
      <t xml:space="preserve">A. Enter the budget amount for each funding source, if applicable
B. Select the Amount Type (Fixed Capital Outlay (FCO) funds (Category 08 or 14) are non-recurring; everything else is recurring)
C. Enter the 29 digit FLAIR account code
D. Enter the fiscal year effective date
E. Enter Org. Code 
F. Enter EO Code 
G. Enter Object Code 
H. Enter Grant Number
I. Enter OCA/Module Number
J. Project No. (11 characters max)
 </t>
    </r>
  </si>
  <si>
    <t>SECTION 6: CFDA/CSFA NUMBERS (This will be completed at the end of FACTS data entry)</t>
  </si>
  <si>
    <r>
      <t>TAB A - Main Information - SECTION 3:  Contract Procurement Information</t>
    </r>
    <r>
      <rPr>
        <b/>
        <u/>
        <sz val="14"/>
        <rFont val="Calibri"/>
        <family val="2"/>
        <scheme val="minor"/>
      </rPr>
      <t xml:space="preserve">
</t>
    </r>
    <r>
      <rPr>
        <sz val="14"/>
        <rFont val="Calibri"/>
        <family val="2"/>
        <scheme val="minor"/>
      </rPr>
      <t>A. Select (Y/N) Authorized Advanced Payment
B. Select Method of Procurement from drop down box
C. Enter State Term Contract ID (if applicable)
D. Enter Contract Exemption Explanation (i.e.: Service only available from one source; Contract with a city / county / Water Mgmt. District / state agency / federal agency / State university; Contract for specialized legal services)
E. Enter Agency Reference Number (if applicable)
F. Select (Y/N) Business Case Study Done
G. Enter Business Case Date (if applicable)
H. Select (Y/N) Legal Challenges to Procurement</t>
    </r>
    <r>
      <rPr>
        <b/>
        <sz val="14"/>
        <rFont val="Calibri"/>
        <family val="2"/>
        <scheme val="minor"/>
      </rPr>
      <t xml:space="preserve">
</t>
    </r>
    <r>
      <rPr>
        <sz val="14"/>
        <rFont val="Calibri"/>
        <family val="2"/>
        <scheme val="minor"/>
      </rPr>
      <t>I. Enter Legal Challenge Description (if applicable)</t>
    </r>
  </si>
  <si>
    <r>
      <t xml:space="preserve">TAB A - Main Information - SECTION 6:  Catalog of Federal Domestic Assistance (CFDA) Number and Catalog of State Financial Assistance (CSFA) Number
</t>
    </r>
    <r>
      <rPr>
        <sz val="14"/>
        <rFont val="Calibri"/>
        <family val="2"/>
        <scheme val="minor"/>
      </rPr>
      <t xml:space="preserve">A. Enter CFDA Number
B. Enter CSFA Number </t>
    </r>
  </si>
  <si>
    <r>
      <t xml:space="preserve">TAB A - Main Information - SECTION 5:  Outsourcing Information (if applicable)
</t>
    </r>
    <r>
      <rPr>
        <sz val="14"/>
        <rFont val="Calibri"/>
        <family val="2"/>
        <scheme val="minor"/>
      </rPr>
      <t xml:space="preserve">A. Was the Contracted Function Preciously Performed by the State (Field defaults to </t>
    </r>
    <r>
      <rPr>
        <i/>
        <sz val="14"/>
        <rFont val="Calibri"/>
        <family val="2"/>
        <scheme val="minor"/>
      </rPr>
      <t>No</t>
    </r>
    <r>
      <rPr>
        <sz val="14"/>
        <rFont val="Calibri"/>
        <family val="2"/>
        <scheme val="minor"/>
      </rPr>
      <t>)
B. Was the Contracted Function Considered for Insourcing back to the state (Field defaults to</t>
    </r>
    <r>
      <rPr>
        <i/>
        <sz val="14"/>
        <rFont val="Calibri"/>
        <family val="2"/>
        <scheme val="minor"/>
      </rPr>
      <t xml:space="preserve"> No</t>
    </r>
    <r>
      <rPr>
        <sz val="14"/>
        <rFont val="Calibri"/>
        <family val="2"/>
        <scheme val="minor"/>
      </rPr>
      <t xml:space="preserve">)
C. Did the Vendor Make Capital Improvements on State Property (Field defaults to </t>
    </r>
    <r>
      <rPr>
        <i/>
        <sz val="14"/>
        <rFont val="Calibri"/>
        <family val="2"/>
        <scheme val="minor"/>
      </rPr>
      <t>No</t>
    </r>
    <r>
      <rPr>
        <sz val="14"/>
        <rFont val="Calibri"/>
        <family val="2"/>
        <scheme val="minor"/>
      </rPr>
      <t>)
D. Capital Improvement Description 
E. Value of Capital Improvements 
F. Value of Unamortized Capital Improvements</t>
    </r>
  </si>
  <si>
    <r>
      <t xml:space="preserve">TAB D: Deliverable Information
</t>
    </r>
    <r>
      <rPr>
        <sz val="14"/>
        <rFont val="Calibri"/>
        <family val="2"/>
        <scheme val="minor"/>
      </rPr>
      <t>A. Enter major deliverable description.  If Grant Agreements, Grant Amendments, Contracts, Contract Amendments, task assignments, change orders, or rate agreements are cost reimbursement or cost plus fixed, enter allowable costs with deliverables.  Cost reimbursement is always $0 and amount is captured in the deliverable description.
B. Enter 8 digit Commodity/Service Type 
C. Enter deliverable method of payment using drop-down box
D. Enter major deliverable price if the Grant Agreements, Grant Amendments, Contracts, Contract Amendments, task assignments, change orders, or rate agreements are fixed-fee or fixed-price.  If cost reimbursement of any type, put $0 for the deliverable amount.
E. Non-Price justification:  If the agreement, task assignments or change order is a cost reimbursement or cost plus fixed, select "Price cannot be determined until the work has been completed" from the drop down box. If Rate Agreement, select "rate agreement" from the drop down box
F. Source Document Page Reference - Enter page number, attachment or exhibit of the deliverable (i.e.: Attachment A, pg. 2), if applicable.  For task assignment, include task assignment(s) number.
G. Enter deliverable number or task number, if applicable (each deliverable must include a deliverable number in sequential order.  Verify last deliverable entry in FACTS to ensure the numbers are sequential).  See naming convention for multiple tasks (i.e.: T1, T1.1, T1.1a, and T1a). 
H. Performance Metrics - Enter the performance measure metrics one per deliverable, 2,000 characters max
I. Financial Consequences - Enter the financial consequences one per deliverable, 2,000 characters max.  (i.e.: No payment for unsatisfactory deliverable or services. In addition, contract can be terminated for failure to perform.)</t>
    </r>
  </si>
  <si>
    <t>Agency Amendment Reference 
(Document Type)
A2R1, T, TCO, CO (i.e.: Amendment 2 = A2,  Renewal 1 = A2R1 ,  T = Task Assignment, etc.)</t>
  </si>
  <si>
    <r>
      <t xml:space="preserve">TAB C: Vendor/Grantee Information
</t>
    </r>
    <r>
      <rPr>
        <sz val="14"/>
        <rFont val="Calibri"/>
        <family val="2"/>
        <scheme val="minor"/>
      </rPr>
      <t>A. Enter Contract Vendor ID (starts with F, N, or S) 
B. Enter Vendor/Grantee Name
C. Enter Vendor/Grantee Complete Address
D. Journal Transfer Information (Required for State Agencies)
E. Benefitting Object Code (B/F) Journal Transfer (JT) only
F. Benefitting Category (B/F) Journal Transfer (JT) only</t>
    </r>
  </si>
  <si>
    <t>Journal Transfer (JT) Information
(21 digit account code)</t>
  </si>
  <si>
    <t>State Term Contract ID (Complete only if A or B Method of Procurement is selected in B18)</t>
  </si>
  <si>
    <t>Amendment</t>
  </si>
  <si>
    <t>Task Assignment Change Order</t>
  </si>
  <si>
    <t xml:space="preserve">Task Assignment </t>
  </si>
  <si>
    <r>
      <t>TAB E: Change Information</t>
    </r>
    <r>
      <rPr>
        <b/>
        <sz val="14"/>
        <color theme="5" tint="-0.249977111117893"/>
        <rFont val="Calibri"/>
        <family val="2"/>
        <scheme val="minor"/>
      </rPr>
      <t xml:space="preserve"> (PLEASE HIGHLIGHT THE CELL WHERE THE CHANGE IS BEING MADE IN ORANGE)</t>
    </r>
    <r>
      <rPr>
        <sz val="14"/>
        <rFont val="Calibri"/>
        <family val="2"/>
        <scheme val="minor"/>
      </rPr>
      <t xml:space="preserve">
A. Enter the Agency Amendment Reference, verify last entry in FACTS to ensure the numbers are sequential
B. Enter Agency Assigned Contract Identifier (Contract Number)
C. Enter Change Type (drop down)
D. Enter Amendment Amount, this is the amount of the amendment and not the total contract amount
E. Enter Amendment Effective Date
F. Enter Amendment Execution Date
G. Enter New End Date, if applicable
H Enter Change Description (60 characters max)
I. Select Contract Status, if applicable (if the change is a renewal or extension, drop down)</t>
    </r>
  </si>
  <si>
    <t>Change Type
(drop down)</t>
  </si>
  <si>
    <t>Source Documentation Page Reference 
(Page number/attachment of deliverable)</t>
  </si>
  <si>
    <t xml:space="preserve">Agency Service Area
(drop down)
 </t>
  </si>
  <si>
    <r>
      <t xml:space="preserve">TAB A - Main Information - SECTION 2:  Main Information 
</t>
    </r>
    <r>
      <rPr>
        <sz val="14"/>
        <rFont val="Calibri"/>
        <family val="2"/>
        <scheme val="minor"/>
      </rPr>
      <t xml:space="preserve">A. FLAIR Contract ID (5 character max) – Some programs will have to drop a character 
(i.e.: ADM to AD)
B. Enter Short Title (10 character max) - If you are entering a grant please enter GRANT- and the abbreviation for the program office (i.e.: GRANT-ADM)
C. Enter Long Title  - This is the project title (60 character max)
D. Enter Agency Assigned Contract ID (Contract Number) – Enter the actual contract number. </t>
    </r>
    <r>
      <rPr>
        <b/>
        <i/>
        <sz val="12"/>
        <rFont val="Calibri"/>
        <family val="2"/>
        <scheme val="minor"/>
      </rPr>
      <t>If you had to drop a character from the FLAIR Contract Identifier the Agency Assigned and FLAIR Contract Identifier will not be the same.</t>
    </r>
    <r>
      <rPr>
        <sz val="14"/>
        <rFont val="Calibri"/>
        <family val="2"/>
        <scheme val="minor"/>
      </rPr>
      <t xml:space="preserve">
E. Enter Original Contract Amount (</t>
    </r>
    <r>
      <rPr>
        <b/>
        <i/>
        <sz val="12"/>
        <rFont val="Calibri"/>
        <family val="2"/>
        <scheme val="minor"/>
      </rPr>
      <t>include renewal terms of the original agreement, if applicable)</t>
    </r>
    <r>
      <rPr>
        <sz val="14"/>
        <rFont val="Calibri"/>
        <family val="2"/>
        <scheme val="minor"/>
      </rPr>
      <t xml:space="preserve">
F. Select Contract Type from drop down box
G. Select Contract Status from drop down box
H. Enter Date of Execution
I. Enter Date of Beginning  
J. Enter Original End Date
K. Enter Statutory Authority
L. Select (Y/N) if Contract Involve State or Federal Financial Assistance
M. Enter Recipient Type, if applicable 
N. Agency Service Area from drop down bown
O. Select (Y/N) Provide for Administrative Cost
P. Select (Y/N) Provide for Periodic Increase
Q. Enter Periodic Increase Percentage (if applicable)
R. Enter General Description of the Contract</t>
    </r>
  </si>
  <si>
    <t>SCOPE SUMMARY TABLE</t>
  </si>
  <si>
    <t>FEASIBILITY</t>
  </si>
  <si>
    <t>Enter data</t>
  </si>
  <si>
    <t>Auto calc</t>
  </si>
  <si>
    <t>SOW</t>
  </si>
  <si>
    <t>DESCRIPTION</t>
  </si>
  <si>
    <t>Vendor</t>
  </si>
  <si>
    <t>DEP Cost Share (%)</t>
  </si>
  <si>
    <t>Federal Share (Estimated)</t>
  </si>
  <si>
    <t>DEP Share</t>
  </si>
  <si>
    <t>Local Share</t>
  </si>
  <si>
    <t>Total Cost</t>
  </si>
  <si>
    <t>FI</t>
  </si>
  <si>
    <t>F2</t>
  </si>
  <si>
    <t>F3</t>
  </si>
  <si>
    <t>F4</t>
  </si>
  <si>
    <t>F5</t>
  </si>
  <si>
    <t>F6</t>
  </si>
  <si>
    <t>F7</t>
  </si>
  <si>
    <t>F8</t>
  </si>
  <si>
    <t>F9</t>
  </si>
  <si>
    <t>F10</t>
  </si>
  <si>
    <t>TOTAL FEASIBILITY</t>
  </si>
  <si>
    <t>DESIGN</t>
  </si>
  <si>
    <t>D1</t>
  </si>
  <si>
    <t>D2</t>
  </si>
  <si>
    <t>D3</t>
  </si>
  <si>
    <t>D4</t>
  </si>
  <si>
    <t>D5</t>
  </si>
  <si>
    <t>D6</t>
  </si>
  <si>
    <t>D7</t>
  </si>
  <si>
    <t>D8</t>
  </si>
  <si>
    <t>D9</t>
  </si>
  <si>
    <t>D10</t>
  </si>
  <si>
    <t>TOTAL DESIGN</t>
  </si>
  <si>
    <t>CONSTRUCTION</t>
  </si>
  <si>
    <t>C1</t>
  </si>
  <si>
    <t>TOTAL CONSTRUCTION</t>
  </si>
  <si>
    <t>MONITORING</t>
  </si>
  <si>
    <t>M1</t>
  </si>
  <si>
    <t>M2</t>
  </si>
  <si>
    <t>M3</t>
  </si>
  <si>
    <t>M4</t>
  </si>
  <si>
    <t>M5</t>
  </si>
  <si>
    <t>M6</t>
  </si>
  <si>
    <t>M7</t>
  </si>
  <si>
    <t>M8</t>
  </si>
  <si>
    <t>M9</t>
  </si>
  <si>
    <t>M10</t>
  </si>
  <si>
    <t>TOTAL MONITORING</t>
  </si>
  <si>
    <t>TOTAL AGREEMENT</t>
  </si>
  <si>
    <t>FUNDING TABLE</t>
  </si>
  <si>
    <t>Project Boundary:</t>
  </si>
  <si>
    <t xml:space="preserve">Approximate Shoreline Length:  </t>
  </si>
  <si>
    <t>Feet</t>
  </si>
  <si>
    <t>Location/Name</t>
  </si>
  <si>
    <t>R- Mon</t>
  </si>
  <si>
    <t>Type of Access</t>
  </si>
  <si>
    <t>Width of Access/ Frontage</t>
  </si>
  <si>
    <t>Total parking spaces/units</t>
  </si>
  <si>
    <t>Additional  width from eligibility Units</t>
  </si>
  <si>
    <t>Total Eligible shoreline (ft)</t>
  </si>
  <si>
    <t>TOTAL</t>
  </si>
  <si>
    <t xml:space="preserve">Total eligible shoreline length: </t>
  </si>
  <si>
    <t>FEET</t>
  </si>
  <si>
    <t xml:space="preserve">Total project shoreline length: </t>
  </si>
  <si>
    <t>Percent eligible for State funding:</t>
  </si>
  <si>
    <t>PERCENTAGE</t>
  </si>
  <si>
    <t>State Share:</t>
  </si>
  <si>
    <t>PERCENT</t>
  </si>
  <si>
    <t>BEACH MANAGEMENT FUNDING ASSISTANCE</t>
  </si>
  <si>
    <t xml:space="preserve">In addition to the specific consequences explained in the Grant Work Plan and/or Special Terms and Conditions, the State of Florida (State) reserves the right to withhold payment when the Grantee has failed to perform/comply with provisions of this Agreement. These consequences for nonperformance shall not be considered penalties. </t>
  </si>
  <si>
    <t>The DEP Project Manager will review the task deliverable and any associated work products as necessary to verify they meet the specifications in the Grant Work Plan and this task description.</t>
  </si>
  <si>
    <t>Collier County Beach Nourishment</t>
  </si>
  <si>
    <t>Vincent George</t>
  </si>
  <si>
    <t>59-6000558</t>
  </si>
  <si>
    <t xml:space="preserve">Collier County </t>
  </si>
  <si>
    <t>2685 South Horseshoe Drive, Unit 103      Naples, FL 34104</t>
  </si>
  <si>
    <t>Attachment 3, Page 3 of 4</t>
  </si>
  <si>
    <t>Attachment 3, Page 2 of 4</t>
  </si>
  <si>
    <t>Collier County</t>
  </si>
  <si>
    <t>Sand Placement &amp; Related Services (Pending)</t>
  </si>
  <si>
    <t>Force Labor (Pending)</t>
  </si>
  <si>
    <t xml:space="preserve"> (Pending)</t>
  </si>
  <si>
    <t>Turtle</t>
  </si>
  <si>
    <t>Shorebirds</t>
  </si>
  <si>
    <t>Tilling</t>
  </si>
  <si>
    <t>Hardbottom</t>
  </si>
  <si>
    <t>Physical</t>
  </si>
  <si>
    <t>350’ south of R22 to R31</t>
  </si>
  <si>
    <t>Delnor Wiggins State Recreation Area</t>
  </si>
  <si>
    <t>R-22</t>
  </si>
  <si>
    <t>Primary</t>
  </si>
  <si>
    <t>La Playa</t>
  </si>
  <si>
    <t>R-26</t>
  </si>
  <si>
    <t>Hotel</t>
  </si>
  <si>
    <t>Vanderbilt Beach Road</t>
  </si>
  <si>
    <t>R-29</t>
  </si>
  <si>
    <t>Vanderbilt Segment</t>
  </si>
  <si>
    <t>Park Shore Segment</t>
  </si>
  <si>
    <t>R42 to 390’ south of R54.4</t>
  </si>
  <si>
    <t>Clam Pass Park</t>
  </si>
  <si>
    <t>R-44</t>
  </si>
  <si>
    <t>Horizon Way</t>
  </si>
  <si>
    <t>R-52</t>
  </si>
  <si>
    <t>Secondary</t>
  </si>
  <si>
    <t>Vedado Way</t>
  </si>
  <si>
    <t>R-53</t>
  </si>
  <si>
    <t>Naples Segment</t>
  </si>
  <si>
    <t>1,050’ north of R58 to R79</t>
  </si>
  <si>
    <t>Stewart Materials</t>
  </si>
  <si>
    <t>vincent.george@floridadep.gov</t>
  </si>
  <si>
    <t xml:space="preserve">For each interim or final payment, the Local Sponsor will provide a Task Summary Report signed by Local Sponsor containing; 1) An itemized listing of all monitoring activities completed or in progress during the payment request period and, 2) Documentation of submittal to state and federal regulatory agencies of completed monitoring data, surveys and final reports for permit-required work under this task description. The Department will pay the Grantee on a cost reimbursement basis not to exceed $183,717.00.  </t>
  </si>
  <si>
    <t xml:space="preserve">Certification of Completion by a Florida-registered Professional Engineer with documentation of submittal to the Department affirming the construction task was completed in accordance with construction contract documents. For interim payment requests, a Task Summary Report signed by Local Sponsor must be submitted detailing activities completed during the payment request period. The Task Summary Report must include the dates and descriptions of all activities, surveys and reports completed or in progress during the time period of the interim payment request. The Department will pay the Grantee on a cost reimbursement basis not to exceed $5,704,348.00.  </t>
  </si>
  <si>
    <t>21CO1</t>
  </si>
  <si>
    <t>Total Units or Parking Spaces</t>
  </si>
  <si>
    <t>Public Units or Parking Spaces</t>
  </si>
  <si>
    <t>Eligible Shoreline (ft) from Parking</t>
  </si>
  <si>
    <t>Eligible Shoreline (ft)*</t>
  </si>
  <si>
    <t>Edgewater Hotel</t>
  </si>
  <si>
    <t>R-59</t>
  </si>
  <si>
    <t>Lowdermilk Park</t>
  </si>
  <si>
    <t>R-61</t>
  </si>
  <si>
    <r>
      <t>8</t>
    </r>
    <r>
      <rPr>
        <vertAlign val="superscript"/>
        <sz val="11"/>
        <color theme="1"/>
        <rFont val="Times New Roman"/>
        <family val="1"/>
      </rPr>
      <t>th</t>
    </r>
    <r>
      <rPr>
        <sz val="11"/>
        <color theme="1"/>
        <rFont val="Times New Roman"/>
        <family val="1"/>
      </rPr>
      <t xml:space="preserve"> Avenue North</t>
    </r>
  </si>
  <si>
    <t>R-63.5</t>
  </si>
  <si>
    <t>7th Avenue North</t>
  </si>
  <si>
    <t>R-64</t>
  </si>
  <si>
    <t xml:space="preserve">North Lake Avenue </t>
  </si>
  <si>
    <t>R-64.5</t>
  </si>
  <si>
    <t>6th Avenue North</t>
  </si>
  <si>
    <t>R-65</t>
  </si>
  <si>
    <t>5th Avenue North</t>
  </si>
  <si>
    <t>R-65.5</t>
  </si>
  <si>
    <t>4th Avenue North</t>
  </si>
  <si>
    <t>R-66</t>
  </si>
  <si>
    <t>3rd Avenue North</t>
  </si>
  <si>
    <t>R-66.5</t>
  </si>
  <si>
    <t>2nd Avenue North</t>
  </si>
  <si>
    <t>R-67</t>
  </si>
  <si>
    <t>1st Avenue North</t>
  </si>
  <si>
    <t>R-67.5</t>
  </si>
  <si>
    <t>Central Drive</t>
  </si>
  <si>
    <t>R-68</t>
  </si>
  <si>
    <t>1st Avenue  South</t>
  </si>
  <si>
    <t>R-68.5</t>
  </si>
  <si>
    <t>2nd Avenue South</t>
  </si>
  <si>
    <t>R-69</t>
  </si>
  <si>
    <t>3rd Avenue South</t>
  </si>
  <si>
    <t>R-69.5</t>
  </si>
  <si>
    <t>4th Avenue South</t>
  </si>
  <si>
    <t>R-70</t>
  </si>
  <si>
    <t>5th Avenue South</t>
  </si>
  <si>
    <t>R-70.5</t>
  </si>
  <si>
    <t>6th Avenue South</t>
  </si>
  <si>
    <t>R-71</t>
  </si>
  <si>
    <t>7th Avenue South</t>
  </si>
  <si>
    <t>R-71.5</t>
  </si>
  <si>
    <t>8th Avenue South</t>
  </si>
  <si>
    <t>R-72</t>
  </si>
  <si>
    <t>9th Avenue South</t>
  </si>
  <si>
    <t>R-72.5</t>
  </si>
  <si>
    <t>10th Avenue South</t>
  </si>
  <si>
    <t>R-73</t>
  </si>
  <si>
    <t>11th Avenue South</t>
  </si>
  <si>
    <t>R-73.5</t>
  </si>
  <si>
    <t xml:space="preserve">Broad Avenue </t>
  </si>
  <si>
    <t>R-74</t>
  </si>
  <si>
    <t>12th Avenue South</t>
  </si>
  <si>
    <t>R74.5</t>
  </si>
  <si>
    <t>13th Avenue South</t>
  </si>
  <si>
    <t>R-75</t>
  </si>
  <si>
    <t>14th Avenue South</t>
  </si>
  <si>
    <t>R-75.5</t>
  </si>
  <si>
    <t>15th Avenue South</t>
  </si>
  <si>
    <t>R-76</t>
  </si>
  <si>
    <t>16th Avenue South</t>
  </si>
  <si>
    <t>R-76.5</t>
  </si>
  <si>
    <t>17th Avenue South</t>
  </si>
  <si>
    <t>R-77</t>
  </si>
  <si>
    <t>18th Avenue South</t>
  </si>
  <si>
    <t>R-77.5</t>
  </si>
  <si>
    <t>19th Avenue South</t>
  </si>
  <si>
    <t>R-78</t>
  </si>
  <si>
    <t>21st Avenue South</t>
  </si>
  <si>
    <t>R-78.5</t>
  </si>
  <si>
    <t>Total eligible shoreline length: 18,410 FEET</t>
  </si>
  <si>
    <t>Total project shoreline length: 19,375 FEET</t>
  </si>
  <si>
    <t>Percent eligible for State funding: 95.02 PERCENT</t>
  </si>
  <si>
    <t>Overall project cost share compiled from all three segments: 40.35 PERCENT</t>
  </si>
  <si>
    <t>*Overlap</t>
  </si>
  <si>
    <t>42.38 PERCENT</t>
  </si>
  <si>
    <t>Gary.McAlpin@colliercountyfl.gov</t>
  </si>
  <si>
    <t>Title</t>
  </si>
  <si>
    <t>Name</t>
  </si>
  <si>
    <t>Email</t>
  </si>
  <si>
    <t>Phone</t>
  </si>
  <si>
    <t>Primary local sponsor contact</t>
  </si>
  <si>
    <t>Secondary contact 1</t>
  </si>
  <si>
    <t>Secondary contact 2</t>
  </si>
  <si>
    <t>Secondary contact 3</t>
  </si>
  <si>
    <t>Secondary contact 4</t>
  </si>
  <si>
    <t>Coastal Zone Mgmt., Director</t>
  </si>
  <si>
    <t xml:space="preserve">Gary McAlpin </t>
  </si>
  <si>
    <t>(239) 252-5342</t>
  </si>
  <si>
    <t>(239) 252-8345</t>
  </si>
  <si>
    <t>Jessica.Arencibia@CollierCountyFL.gov</t>
  </si>
  <si>
    <t>Jessica Arencibia</t>
  </si>
  <si>
    <t>Operations Analyst</t>
  </si>
  <si>
    <t>Grant-BCH</t>
  </si>
  <si>
    <t>The project consists of construction and monitoring.</t>
  </si>
  <si>
    <t>37 20 2 423001 37350400 00 140126 21</t>
  </si>
  <si>
    <t>QL</t>
  </si>
  <si>
    <t>U2210</t>
  </si>
  <si>
    <t>Scope of Work Approval Date</t>
  </si>
  <si>
    <t>pending</t>
  </si>
  <si>
    <t>Sand placement and transport - 21-7827 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</si>
</sst>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d/yy;@"/>
    <numFmt numFmtId="165" formatCode="&quot;$&quot;#,##0.00"/>
  </numFmts>
  <fonts count="35" x14ac:knownFonts="1">
    <font>
      <sz val="11"/>
      <color theme="1"/>
      <name val="Calibri"/>
      <family val="2"/>
      <scheme val="minor"/>
    </font>
    <font>
      <b/>
      <sz val="11"/>
      <color theme="1"/>
      <name val="Calibri"/>
      <family val="2"/>
      <scheme val="minor"/>
    </font>
    <font>
      <sz val="18"/>
      <color theme="1"/>
      <name val="Calibri"/>
      <family val="2"/>
      <scheme val="minor"/>
    </font>
    <font>
      <b/>
      <sz val="20"/>
      <color theme="1"/>
      <name val="Calibri"/>
      <family val="2"/>
      <scheme val="minor"/>
    </font>
    <font>
      <b/>
      <sz val="18"/>
      <color theme="1"/>
      <name val="Calibri"/>
      <family val="2"/>
      <scheme val="minor"/>
    </font>
    <font>
      <b/>
      <sz val="12"/>
      <color theme="1"/>
      <name val="Calibri"/>
      <family val="2"/>
      <scheme val="minor"/>
    </font>
    <font>
      <b/>
      <sz val="14"/>
      <color theme="1"/>
      <name val="Calibri"/>
      <family val="2"/>
      <scheme val="minor"/>
    </font>
    <font>
      <b/>
      <sz val="12"/>
      <color rgb="FF000000"/>
      <name val="Calibri"/>
      <family val="2"/>
      <scheme val="minor"/>
    </font>
    <font>
      <b/>
      <i/>
      <sz val="18"/>
      <color theme="1"/>
      <name val="Calibri"/>
      <family val="2"/>
      <scheme val="minor"/>
    </font>
    <font>
      <sz val="14"/>
      <color theme="1"/>
      <name val="Calibri"/>
      <family val="2"/>
      <scheme val="minor"/>
    </font>
    <font>
      <u/>
      <sz val="11"/>
      <color theme="10"/>
      <name val="Calibri"/>
      <family val="2"/>
      <scheme val="minor"/>
    </font>
    <font>
      <sz val="14"/>
      <name val="Calibri"/>
      <family val="2"/>
      <scheme val="minor"/>
    </font>
    <font>
      <b/>
      <sz val="14"/>
      <name val="Calibri"/>
      <family val="2"/>
      <scheme val="minor"/>
    </font>
    <font>
      <b/>
      <u/>
      <sz val="14"/>
      <name val="Calibri"/>
      <family val="2"/>
      <scheme val="minor"/>
    </font>
    <font>
      <b/>
      <i/>
      <sz val="12"/>
      <name val="Calibri"/>
      <family val="2"/>
      <scheme val="minor"/>
    </font>
    <font>
      <b/>
      <i/>
      <sz val="14"/>
      <color theme="1"/>
      <name val="Calibri"/>
      <family val="2"/>
      <scheme val="minor"/>
    </font>
    <font>
      <sz val="11"/>
      <color theme="1" tint="4.9989318521683403E-2"/>
      <name val="Calibri"/>
      <family val="2"/>
      <scheme val="minor"/>
    </font>
    <font>
      <sz val="11"/>
      <color theme="1" tint="4.9989318521683403E-2"/>
      <name val="Calibri"/>
      <family val="2"/>
    </font>
    <font>
      <i/>
      <sz val="14"/>
      <name val="Calibri"/>
      <family val="2"/>
      <scheme val="minor"/>
    </font>
    <font>
      <b/>
      <sz val="24"/>
      <color theme="0"/>
      <name val="Calibri"/>
      <family val="2"/>
      <scheme val="minor"/>
    </font>
    <font>
      <b/>
      <sz val="14"/>
      <color theme="5" tint="-0.249977111117893"/>
      <name val="Calibri"/>
      <family val="2"/>
      <scheme val="minor"/>
    </font>
    <font>
      <sz val="11"/>
      <color theme="1"/>
      <name val="Calibri"/>
      <family val="2"/>
      <charset val="1"/>
      <scheme val="minor"/>
    </font>
    <font>
      <sz val="12"/>
      <color theme="1"/>
      <name val="Calibri"/>
      <family val="2"/>
      <scheme val="minor"/>
    </font>
    <font>
      <u/>
      <sz val="12"/>
      <color theme="10"/>
      <name val="Calibri"/>
      <family val="2"/>
      <scheme val="minor"/>
    </font>
    <font>
      <sz val="12"/>
      <color rgb="FF000000"/>
      <name val="Calibri"/>
      <family val="2"/>
      <scheme val="minor"/>
    </font>
    <font>
      <sz val="11"/>
      <color indexed="8"/>
      <name val="Calibri"/>
      <family val="2"/>
    </font>
    <font>
      <b/>
      <u/>
      <sz val="11"/>
      <color indexed="8"/>
      <name val="Times New Roman"/>
      <family val="1"/>
    </font>
    <font>
      <b/>
      <sz val="14"/>
      <color indexed="9"/>
      <name val="Calibri"/>
      <family val="2"/>
    </font>
    <font>
      <sz val="10"/>
      <color indexed="8"/>
      <name val="Calibri"/>
      <family val="2"/>
    </font>
    <font>
      <i/>
      <sz val="10"/>
      <color indexed="8"/>
      <name val="Calibri"/>
      <family val="2"/>
    </font>
    <font>
      <sz val="11"/>
      <color theme="1"/>
      <name val="Times New Roman"/>
      <family val="1"/>
    </font>
    <font>
      <sz val="10"/>
      <color theme="1"/>
      <name val="Times New Roman"/>
      <family val="1"/>
    </font>
    <font>
      <vertAlign val="superscript"/>
      <sz val="11"/>
      <color theme="1"/>
      <name val="Times New Roman"/>
      <family val="1"/>
    </font>
    <font>
      <sz val="11"/>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FCC"/>
        <bgColor indexed="64"/>
      </patternFill>
    </fill>
    <fill>
      <patternFill patternType="solid">
        <fgColor rgb="FF99CCFF"/>
        <bgColor indexed="64"/>
      </patternFill>
    </fill>
    <fill>
      <patternFill patternType="solid">
        <fgColor rgb="FF0F243E"/>
        <bgColor indexed="64"/>
      </patternFill>
    </fill>
    <fill>
      <patternFill patternType="solid">
        <fgColor rgb="FFDCE6F1"/>
        <bgColor indexed="64"/>
      </patternFill>
    </fill>
    <fill>
      <patternFill patternType="solid">
        <fgColor rgb="FFD8E4BC"/>
        <bgColor indexed="64"/>
      </patternFill>
    </fill>
    <fill>
      <patternFill patternType="solid">
        <fgColor rgb="FF8064A2"/>
        <bgColor indexed="64"/>
      </patternFill>
    </fill>
    <fill>
      <patternFill patternType="solid">
        <fgColor rgb="FFD9D9D9"/>
        <bgColor indexed="64"/>
      </patternFill>
    </fill>
    <fill>
      <patternFill patternType="solid">
        <fgColor rgb="FFF2DCDB"/>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0" fillId="0" borderId="0" applyNumberFormat="0" applyFill="0" applyBorder="0" applyAlignment="0" applyProtection="0"/>
    <xf numFmtId="43" fontId="33" fillId="0" borderId="0" applyFont="0" applyFill="0" applyBorder="0" applyAlignment="0" applyProtection="0"/>
  </cellStyleXfs>
  <cellXfs count="149">
    <xf numFmtId="0" fontId="0" fillId="0" borderId="0" xfId="0"/>
    <xf numFmtId="0" fontId="1" fillId="0" borderId="0" xfId="0" applyFont="1" applyAlignment="1">
      <alignment vertical="top" wrapText="1"/>
    </xf>
    <xf numFmtId="0" fontId="0" fillId="0" borderId="0" xfId="0" applyAlignment="1">
      <alignment vertical="top"/>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1" xfId="0" applyBorder="1" applyAlignment="1" applyProtection="1">
      <alignment horizontal="center" vertical="center" wrapText="1"/>
      <protection locked="0"/>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2" fillId="4" borderId="1" xfId="0" applyFont="1" applyFill="1" applyBorder="1" applyAlignment="1">
      <alignment vertical="top" wrapText="1"/>
    </xf>
    <xf numFmtId="0" fontId="5" fillId="5" borderId="1" xfId="0" applyFont="1" applyFill="1" applyBorder="1" applyAlignment="1" applyProtection="1">
      <alignment horizontal="center" vertical="center" wrapText="1"/>
    </xf>
    <xf numFmtId="0" fontId="7" fillId="5" borderId="1"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0" fontId="7" fillId="6" borderId="1" xfId="0" applyFont="1" applyFill="1" applyBorder="1" applyAlignment="1" applyProtection="1">
      <alignment horizontal="center" vertical="center" wrapText="1"/>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2" fillId="5" borderId="1" xfId="0" applyFont="1" applyFill="1" applyBorder="1" applyAlignment="1">
      <alignment vertical="top" wrapText="1"/>
    </xf>
    <xf numFmtId="0" fontId="17" fillId="0" borderId="1" xfId="0" applyFont="1" applyBorder="1" applyAlignment="1">
      <alignment vertical="center" wrapText="1"/>
    </xf>
    <xf numFmtId="0" fontId="17" fillId="0" borderId="0" xfId="0" applyFont="1" applyBorder="1" applyAlignment="1">
      <alignment vertical="center" wrapText="1"/>
    </xf>
    <xf numFmtId="0" fontId="0" fillId="0" borderId="0" xfId="0" applyAlignment="1">
      <alignment vertical="center"/>
    </xf>
    <xf numFmtId="0" fontId="1" fillId="4" borderId="1"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xf>
    <xf numFmtId="0" fontId="0" fillId="0" borderId="0" xfId="0" applyAlignment="1">
      <alignment horizontal="left" vertical="center"/>
    </xf>
    <xf numFmtId="0" fontId="0" fillId="0" borderId="1" xfId="0" applyFont="1" applyBorder="1" applyAlignment="1">
      <alignment vertical="center" wrapText="1"/>
    </xf>
    <xf numFmtId="0" fontId="0" fillId="0" borderId="0" xfId="0" applyFont="1" applyBorder="1" applyAlignment="1">
      <alignment vertical="center" wrapText="1"/>
    </xf>
    <xf numFmtId="0" fontId="0" fillId="0" borderId="0" xfId="0" applyAlignment="1">
      <alignment horizontal="left" vertical="center" wrapText="1"/>
    </xf>
    <xf numFmtId="0" fontId="0" fillId="0" borderId="0" xfId="0" applyBorder="1" applyAlignment="1">
      <alignment vertical="center" wrapText="1"/>
    </xf>
    <xf numFmtId="0" fontId="16" fillId="0" borderId="1" xfId="0" applyFont="1" applyBorder="1" applyAlignment="1">
      <alignment vertical="center" wrapText="1"/>
    </xf>
    <xf numFmtId="0" fontId="16" fillId="0" borderId="0" xfId="0" applyFont="1" applyBorder="1" applyAlignment="1">
      <alignment vertical="center" wrapText="1"/>
    </xf>
    <xf numFmtId="0" fontId="0" fillId="0" borderId="0" xfId="0" applyAlignment="1">
      <alignment vertical="center" wrapText="1"/>
    </xf>
    <xf numFmtId="0" fontId="1" fillId="4" borderId="1" xfId="0" applyFont="1" applyFill="1" applyBorder="1" applyAlignment="1">
      <alignment horizontal="center" vertical="center"/>
    </xf>
    <xf numFmtId="0" fontId="0" fillId="0" borderId="1" xfId="0" applyBorder="1" applyAlignment="1">
      <alignment horizontal="left" vertical="center" wrapText="1"/>
    </xf>
    <xf numFmtId="0" fontId="1" fillId="4" borderId="1" xfId="0" applyFont="1" applyFill="1" applyBorder="1" applyAlignment="1">
      <alignment horizontal="center" vertical="center" wrapText="1"/>
    </xf>
    <xf numFmtId="0" fontId="0" fillId="0" borderId="3" xfId="0" applyBorder="1" applyAlignment="1">
      <alignment vertical="center"/>
    </xf>
    <xf numFmtId="0" fontId="0" fillId="0" borderId="8" xfId="0" applyBorder="1" applyAlignment="1">
      <alignment vertical="center"/>
    </xf>
    <xf numFmtId="0" fontId="0" fillId="4" borderId="7" xfId="0" applyFill="1" applyBorder="1" applyAlignment="1">
      <alignment horizontal="center" vertical="center"/>
    </xf>
    <xf numFmtId="0" fontId="19" fillId="7" borderId="1" xfId="0" applyFont="1" applyFill="1" applyBorder="1" applyAlignment="1">
      <alignment horizontal="center" vertical="top" wrapText="1"/>
    </xf>
    <xf numFmtId="0" fontId="12" fillId="8" borderId="5" xfId="0" applyFont="1" applyFill="1" applyBorder="1" applyAlignment="1">
      <alignment vertical="top" wrapText="1"/>
    </xf>
    <xf numFmtId="0" fontId="15" fillId="8" borderId="1" xfId="0" applyFont="1" applyFill="1" applyBorder="1" applyAlignment="1">
      <alignment horizontal="left" vertical="top" wrapText="1"/>
    </xf>
    <xf numFmtId="0" fontId="12" fillId="8" borderId="1" xfId="0" applyFont="1" applyFill="1" applyBorder="1" applyAlignment="1">
      <alignment vertical="top" wrapText="1"/>
    </xf>
    <xf numFmtId="0" fontId="11" fillId="8" borderId="1" xfId="0" applyFont="1" applyFill="1" applyBorder="1" applyAlignment="1">
      <alignment vertical="top" wrapText="1"/>
    </xf>
    <xf numFmtId="0" fontId="11" fillId="7" borderId="1" xfId="0" applyFont="1" applyFill="1" applyBorder="1" applyAlignment="1">
      <alignment vertical="top" wrapText="1"/>
    </xf>
    <xf numFmtId="0" fontId="13" fillId="7" borderId="1" xfId="0" applyFont="1" applyFill="1" applyBorder="1" applyAlignment="1">
      <alignment vertical="top" wrapText="1"/>
    </xf>
    <xf numFmtId="0" fontId="5" fillId="8" borderId="1" xfId="0" applyFont="1" applyFill="1" applyBorder="1" applyAlignment="1">
      <alignment horizontal="center" vertical="center" wrapText="1"/>
    </xf>
    <xf numFmtId="0" fontId="7" fillId="8" borderId="1" xfId="0" applyFont="1" applyFill="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12" fillId="6" borderId="1" xfId="0" applyFont="1" applyFill="1" applyBorder="1" applyAlignment="1">
      <alignment horizontal="left" vertical="top" wrapText="1"/>
    </xf>
    <xf numFmtId="0" fontId="0" fillId="0" borderId="1" xfId="0" applyFill="1" applyBorder="1" applyAlignment="1" applyProtection="1">
      <alignment horizontal="center" vertical="center" wrapText="1"/>
      <protection locked="0"/>
    </xf>
    <xf numFmtId="0" fontId="10" fillId="3" borderId="1" xfId="1" applyFill="1" applyBorder="1" applyAlignment="1" applyProtection="1">
      <alignment horizontal="center" vertical="center" wrapText="1"/>
      <protection locked="0"/>
    </xf>
    <xf numFmtId="0" fontId="0" fillId="0" borderId="1" xfId="0" applyBorder="1" applyAlignment="1" applyProtection="1">
      <alignment vertical="top"/>
      <protection locked="0"/>
    </xf>
    <xf numFmtId="0" fontId="22" fillId="0" borderId="1" xfId="0" applyFont="1" applyFill="1" applyBorder="1" applyAlignment="1" applyProtection="1">
      <alignment horizontal="center" vertical="top" wrapText="1"/>
      <protection locked="0"/>
    </xf>
    <xf numFmtId="0" fontId="23" fillId="0" borderId="1" xfId="1" applyFont="1" applyFill="1" applyBorder="1" applyAlignment="1" applyProtection="1">
      <alignment horizontal="center" vertical="top" wrapText="1"/>
      <protection locked="0"/>
    </xf>
    <xf numFmtId="0" fontId="0" fillId="0" borderId="1" xfId="0" applyFont="1" applyBorder="1" applyAlignment="1" applyProtection="1">
      <alignment vertical="top"/>
      <protection locked="0"/>
    </xf>
    <xf numFmtId="0" fontId="24" fillId="0" borderId="1" xfId="0" applyFont="1" applyFill="1" applyBorder="1" applyAlignment="1" applyProtection="1">
      <alignment horizontal="center" vertical="top" wrapText="1"/>
      <protection locked="0"/>
    </xf>
    <xf numFmtId="0" fontId="0" fillId="0" borderId="0" xfId="0" applyFill="1" applyAlignment="1" applyProtection="1">
      <alignment vertical="top"/>
      <protection locked="0"/>
    </xf>
    <xf numFmtId="0" fontId="21" fillId="0" borderId="0" xfId="0" applyFont="1" applyAlignment="1">
      <alignment vertical="top" wrapText="1"/>
    </xf>
    <xf numFmtId="0" fontId="0" fillId="0" borderId="1" xfId="0" applyBorder="1" applyAlignment="1" applyProtection="1">
      <alignment vertical="center" wrapText="1"/>
      <protection locked="0"/>
    </xf>
    <xf numFmtId="4" fontId="0" fillId="0" borderId="1" xfId="0" applyNumberFormat="1" applyBorder="1" applyAlignment="1" applyProtection="1">
      <alignment horizontal="center" vertical="top" wrapText="1"/>
      <protection locked="0"/>
    </xf>
    <xf numFmtId="0" fontId="0" fillId="0" borderId="1" xfId="0" applyBorder="1" applyAlignment="1" applyProtection="1">
      <alignment horizontal="center" vertical="top" wrapText="1"/>
      <protection locked="0"/>
    </xf>
    <xf numFmtId="164" fontId="0" fillId="0" borderId="1" xfId="0" applyNumberFormat="1" applyBorder="1" applyAlignment="1" applyProtection="1">
      <alignment horizontal="center" vertical="top" wrapText="1"/>
      <protection locked="0"/>
    </xf>
    <xf numFmtId="49" fontId="0" fillId="0" borderId="1" xfId="0" applyNumberFormat="1" applyBorder="1" applyAlignment="1" applyProtection="1">
      <alignment horizontal="center" vertical="top" wrapText="1"/>
      <protection locked="0"/>
    </xf>
    <xf numFmtId="0" fontId="0" fillId="0" borderId="0" xfId="0" applyAlignment="1">
      <alignment vertical="top" wrapText="1"/>
    </xf>
    <xf numFmtId="165" fontId="0" fillId="0" borderId="1" xfId="0" applyNumberFormat="1" applyBorder="1" applyAlignment="1" applyProtection="1">
      <alignment horizontal="center" vertical="center" wrapText="1"/>
      <protection locked="0"/>
    </xf>
    <xf numFmtId="0" fontId="25" fillId="0" borderId="0" xfId="0" applyNumberFormat="1" applyFont="1" applyFill="1" applyBorder="1" applyAlignment="1" applyProtection="1"/>
    <xf numFmtId="0" fontId="25"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vertical="center" wrapText="1"/>
    </xf>
    <xf numFmtId="0" fontId="26" fillId="0" borderId="0" xfId="0" applyNumberFormat="1" applyFont="1" applyFill="1" applyBorder="1" applyAlignment="1" applyProtection="1">
      <alignment vertical="center"/>
    </xf>
    <xf numFmtId="0" fontId="28" fillId="11" borderId="1" xfId="0" applyNumberFormat="1" applyFont="1" applyFill="1" applyBorder="1" applyAlignment="1" applyProtection="1">
      <alignment horizontal="center" vertical="center" wrapText="1"/>
    </xf>
    <xf numFmtId="10" fontId="29" fillId="11" borderId="1" xfId="0" applyNumberFormat="1" applyFont="1" applyFill="1" applyBorder="1" applyAlignment="1" applyProtection="1">
      <alignment horizontal="center" vertical="center" wrapText="1"/>
    </xf>
    <xf numFmtId="165" fontId="29" fillId="11" borderId="1" xfId="0" applyNumberFormat="1" applyFont="1" applyFill="1" applyBorder="1" applyAlignment="1" applyProtection="1">
      <alignment horizontal="center" vertical="center" wrapText="1"/>
    </xf>
    <xf numFmtId="10" fontId="28" fillId="11" borderId="1" xfId="0" applyNumberFormat="1" applyFont="1" applyFill="1" applyBorder="1" applyAlignment="1" applyProtection="1">
      <alignment horizontal="center" vertical="center" wrapText="1"/>
    </xf>
    <xf numFmtId="165" fontId="28" fillId="11" borderId="1" xfId="0" applyNumberFormat="1" applyFont="1" applyFill="1" applyBorder="1" applyAlignment="1" applyProtection="1">
      <alignment horizontal="center" vertical="center" wrapText="1"/>
    </xf>
    <xf numFmtId="0" fontId="28" fillId="0" borderId="1" xfId="0" applyNumberFormat="1" applyFont="1" applyFill="1" applyBorder="1" applyAlignment="1" applyProtection="1"/>
    <xf numFmtId="0" fontId="28" fillId="0" borderId="1" xfId="0" applyNumberFormat="1" applyFont="1" applyFill="1" applyBorder="1" applyAlignment="1" applyProtection="1">
      <alignment wrapText="1"/>
    </xf>
    <xf numFmtId="10" fontId="28" fillId="9" borderId="1" xfId="0" applyNumberFormat="1" applyFont="1" applyFill="1" applyBorder="1" applyAlignment="1" applyProtection="1"/>
    <xf numFmtId="165" fontId="28" fillId="9" borderId="1" xfId="0" applyNumberFormat="1" applyFont="1" applyFill="1" applyBorder="1" applyAlignment="1" applyProtection="1"/>
    <xf numFmtId="165" fontId="28" fillId="12" borderId="1" xfId="0" applyNumberFormat="1" applyFont="1" applyFill="1" applyBorder="1" applyAlignment="1" applyProtection="1"/>
    <xf numFmtId="0" fontId="28" fillId="0" borderId="0" xfId="0" applyNumberFormat="1" applyFont="1" applyFill="1" applyBorder="1" applyAlignment="1" applyProtection="1"/>
    <xf numFmtId="0" fontId="28" fillId="0" borderId="0" xfId="0" applyNumberFormat="1" applyFont="1" applyFill="1" applyBorder="1" applyAlignment="1" applyProtection="1">
      <alignment wrapText="1"/>
    </xf>
    <xf numFmtId="10" fontId="28" fillId="0" borderId="0" xfId="0" applyNumberFormat="1" applyFont="1" applyFill="1" applyBorder="1" applyAlignment="1" applyProtection="1"/>
    <xf numFmtId="165" fontId="28" fillId="0" borderId="0" xfId="0" applyNumberFormat="1" applyFont="1" applyFill="1" applyBorder="1" applyAlignment="1" applyProtection="1"/>
    <xf numFmtId="3" fontId="0" fillId="0" borderId="0" xfId="0" applyNumberFormat="1"/>
    <xf numFmtId="0" fontId="30" fillId="0" borderId="9" xfId="0" applyFont="1" applyBorder="1" applyAlignment="1">
      <alignment vertical="center" wrapText="1"/>
    </xf>
    <xf numFmtId="0" fontId="30" fillId="0" borderId="10" xfId="0" applyFont="1" applyBorder="1" applyAlignment="1">
      <alignment vertical="center" wrapText="1"/>
    </xf>
    <xf numFmtId="0" fontId="30" fillId="0" borderId="11" xfId="0" applyFont="1" applyBorder="1" applyAlignment="1">
      <alignment vertical="center" wrapText="1"/>
    </xf>
    <xf numFmtId="0" fontId="30" fillId="0" borderId="12" xfId="0" applyFont="1" applyBorder="1" applyAlignment="1">
      <alignment vertical="center" wrapText="1"/>
    </xf>
    <xf numFmtId="0" fontId="31" fillId="0" borderId="12" xfId="0" applyFont="1" applyBorder="1" applyAlignment="1">
      <alignment vertical="center" wrapText="1"/>
    </xf>
    <xf numFmtId="0" fontId="30" fillId="0" borderId="12" xfId="0" applyFont="1" applyFill="1" applyBorder="1" applyAlignment="1">
      <alignment vertical="center" wrapText="1"/>
    </xf>
    <xf numFmtId="0" fontId="0" fillId="0" borderId="0" xfId="0" applyAlignment="1"/>
    <xf numFmtId="0" fontId="1" fillId="0" borderId="0" xfId="0" applyFont="1" applyAlignment="1">
      <alignment vertical="center"/>
    </xf>
    <xf numFmtId="0" fontId="1" fillId="0" borderId="0" xfId="0" applyFont="1"/>
    <xf numFmtId="4" fontId="0" fillId="0" borderId="1" xfId="0" applyNumberFormat="1" applyBorder="1" applyAlignment="1" applyProtection="1">
      <alignment horizontal="center" vertical="center" wrapText="1"/>
      <protection locked="0"/>
    </xf>
    <xf numFmtId="164" fontId="0" fillId="0" borderId="1" xfId="0" applyNumberFormat="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0" fontId="22" fillId="0" borderId="1" xfId="0" applyFont="1" applyFill="1" applyBorder="1" applyAlignment="1" applyProtection="1">
      <alignment horizontal="left" vertical="top" wrapText="1"/>
      <protection locked="0"/>
    </xf>
    <xf numFmtId="0" fontId="22" fillId="0" borderId="1" xfId="0" applyFont="1" applyFill="1" applyBorder="1" applyAlignment="1" applyProtection="1">
      <alignment horizontal="center" vertical="center" wrapText="1"/>
      <protection locked="0"/>
    </xf>
    <xf numFmtId="0" fontId="23" fillId="0" borderId="1" xfId="1" applyFont="1" applyFill="1" applyBorder="1" applyAlignment="1" applyProtection="1">
      <alignment horizontal="center" vertical="center" wrapText="1"/>
      <protection locked="0"/>
    </xf>
    <xf numFmtId="0" fontId="24" fillId="0" borderId="1" xfId="0" applyFont="1" applyFill="1" applyBorder="1" applyAlignment="1" applyProtection="1">
      <alignment horizontal="center" vertical="center" wrapText="1"/>
      <protection locked="0"/>
    </xf>
    <xf numFmtId="0" fontId="0" fillId="0" borderId="1" xfId="0" applyFont="1" applyBorder="1" applyAlignment="1" applyProtection="1">
      <alignment horizontal="center" vertical="center"/>
      <protection locked="0"/>
    </xf>
    <xf numFmtId="0" fontId="1" fillId="0" borderId="0" xfId="0" applyFont="1" applyAlignment="1">
      <alignment horizontal="center"/>
    </xf>
    <xf numFmtId="0" fontId="0" fillId="0" borderId="0" xfId="0" applyAlignment="1">
      <alignment horizontal="center"/>
    </xf>
    <xf numFmtId="14" fontId="0" fillId="0" borderId="1" xfId="0" applyNumberFormat="1" applyBorder="1" applyAlignment="1" applyProtection="1">
      <alignment horizontal="center" vertical="center" wrapText="1"/>
      <protection locked="0"/>
    </xf>
    <xf numFmtId="0" fontId="30" fillId="0" borderId="0" xfId="0" applyFont="1"/>
    <xf numFmtId="0" fontId="30" fillId="0" borderId="10"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0" xfId="0" applyFont="1" applyAlignment="1">
      <alignment vertical="center"/>
    </xf>
    <xf numFmtId="0" fontId="0" fillId="0" borderId="0" xfId="0" applyBorder="1"/>
    <xf numFmtId="0" fontId="1" fillId="0" borderId="0" xfId="0" applyFont="1" applyBorder="1"/>
    <xf numFmtId="0" fontId="25" fillId="0" borderId="0" xfId="0" applyFont="1" applyBorder="1" applyAlignment="1">
      <alignment vertical="center"/>
    </xf>
    <xf numFmtId="0" fontId="10" fillId="0" borderId="0" xfId="1" applyBorder="1"/>
    <xf numFmtId="0" fontId="34" fillId="0" borderId="0" xfId="0" applyFont="1" applyFill="1" applyBorder="1"/>
    <xf numFmtId="43" fontId="25" fillId="0" borderId="0" xfId="2" applyFont="1" applyFill="1" applyBorder="1" applyAlignment="1" applyProtection="1">
      <alignment horizontal="left" vertical="center"/>
    </xf>
    <xf numFmtId="43" fontId="10" fillId="0" borderId="0" xfId="2" applyFont="1" applyFill="1" applyBorder="1" applyAlignment="1" applyProtection="1">
      <alignment horizontal="left" vertical="center"/>
    </xf>
    <xf numFmtId="43" fontId="10" fillId="0" borderId="0" xfId="2" applyFont="1" applyFill="1" applyBorder="1" applyAlignment="1" applyProtection="1">
      <alignment horizontal="left"/>
    </xf>
    <xf numFmtId="43" fontId="25" fillId="0" borderId="0" xfId="2" applyFont="1" applyFill="1" applyBorder="1" applyAlignment="1" applyProtection="1">
      <alignment horizontal="left"/>
    </xf>
    <xf numFmtId="43" fontId="25" fillId="0" borderId="0" xfId="2" quotePrefix="1" applyFont="1" applyFill="1" applyBorder="1" applyAlignment="1" applyProtection="1">
      <alignment horizontal="left"/>
    </xf>
    <xf numFmtId="43" fontId="25" fillId="0" borderId="0" xfId="2" applyFont="1" applyFill="1" applyBorder="1" applyAlignment="1" applyProtection="1">
      <alignment horizontal="left" vertical="center" wrapText="1"/>
    </xf>
    <xf numFmtId="43" fontId="0" fillId="0" borderId="0" xfId="2" applyFont="1" applyFill="1" applyBorder="1"/>
    <xf numFmtId="14" fontId="0" fillId="0" borderId="1" xfId="0" applyNumberFormat="1" applyFill="1" applyBorder="1" applyAlignment="1" applyProtection="1">
      <alignment horizontal="center" vertical="center" wrapText="1"/>
      <protection locked="0"/>
    </xf>
    <xf numFmtId="0" fontId="12" fillId="3" borderId="5" xfId="0" applyFont="1" applyFill="1" applyBorder="1" applyAlignment="1">
      <alignment horizontal="left" vertical="top" wrapText="1"/>
    </xf>
    <xf numFmtId="0" fontId="12" fillId="3" borderId="6" xfId="0" applyFont="1" applyFill="1" applyBorder="1" applyAlignment="1">
      <alignment horizontal="left" vertical="top" wrapText="1"/>
    </xf>
    <xf numFmtId="0" fontId="0" fillId="0" borderId="1" xfId="0" applyFill="1" applyBorder="1" applyAlignment="1" applyProtection="1">
      <alignment horizontal="center" vertical="center" wrapText="1"/>
      <protection locked="0"/>
    </xf>
    <xf numFmtId="0" fontId="0" fillId="7" borderId="1" xfId="0" applyFill="1" applyBorder="1" applyAlignment="1">
      <alignment horizontal="center" vertical="center" wrapText="1"/>
    </xf>
    <xf numFmtId="0" fontId="4" fillId="8" borderId="1" xfId="0" applyFont="1" applyFill="1" applyBorder="1" applyAlignment="1">
      <alignment horizontal="left" vertical="center" wrapText="1"/>
    </xf>
    <xf numFmtId="0" fontId="0" fillId="0" borderId="1" xfId="0" applyBorder="1" applyAlignment="1">
      <alignment horizontal="center" vertical="center" wrapText="1"/>
    </xf>
    <xf numFmtId="0" fontId="3" fillId="8"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8" borderId="1" xfId="0" applyFont="1" applyFill="1" applyBorder="1" applyAlignment="1">
      <alignment horizontal="left" vertical="center" wrapText="1"/>
    </xf>
    <xf numFmtId="0" fontId="0" fillId="8" borderId="1" xfId="0" applyFill="1" applyBorder="1" applyAlignment="1">
      <alignment horizontal="left" vertical="center" wrapText="1"/>
    </xf>
    <xf numFmtId="0" fontId="3" fillId="4" borderId="1" xfId="0" applyFont="1" applyFill="1" applyBorder="1" applyAlignment="1">
      <alignment horizontal="center" vertical="center"/>
    </xf>
    <xf numFmtId="0" fontId="3" fillId="5" borderId="1" xfId="0" applyFont="1" applyFill="1" applyBorder="1" applyAlignment="1">
      <alignment horizontal="center"/>
    </xf>
    <xf numFmtId="0" fontId="3" fillId="5" borderId="1" xfId="0" applyFont="1" applyFill="1" applyBorder="1" applyAlignment="1">
      <alignment horizontal="center" wrapText="1"/>
    </xf>
    <xf numFmtId="0" fontId="0" fillId="7" borderId="8" xfId="0"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6" borderId="1" xfId="0" applyFont="1" applyFill="1" applyBorder="1" applyAlignment="1">
      <alignment horizontal="center" vertical="center"/>
    </xf>
    <xf numFmtId="0" fontId="27" fillId="10" borderId="2" xfId="0" applyNumberFormat="1" applyFont="1" applyFill="1" applyBorder="1" applyAlignment="1" applyProtection="1">
      <alignment horizontal="center" wrapText="1"/>
    </xf>
    <xf numFmtId="0" fontId="27" fillId="10" borderId="3" xfId="0" applyNumberFormat="1" applyFont="1" applyFill="1" applyBorder="1" applyAlignment="1" applyProtection="1">
      <alignment horizontal="center" wrapText="1"/>
    </xf>
    <xf numFmtId="0" fontId="27" fillId="10" borderId="4" xfId="0" applyNumberFormat="1" applyFont="1" applyFill="1" applyBorder="1" applyAlignment="1" applyProtection="1">
      <alignment horizontal="center" wrapText="1"/>
    </xf>
    <xf numFmtId="0" fontId="1" fillId="0" borderId="0" xfId="0" applyFont="1" applyAlignment="1">
      <alignment horizontal="center"/>
    </xf>
    <xf numFmtId="0" fontId="0" fillId="0" borderId="0" xfId="0" applyAlignment="1">
      <alignment horizontal="center"/>
    </xf>
    <xf numFmtId="0" fontId="1" fillId="4" borderId="1" xfId="0" applyFont="1" applyFill="1" applyBorder="1" applyAlignment="1">
      <alignment horizontal="center" vertical="center"/>
    </xf>
  </cellXfs>
  <cellStyles count="3">
    <cellStyle name="Comma" xfId="2" builtinId="3"/>
    <cellStyle name="Hyperlink" xfId="1" builtinId="8"/>
    <cellStyle name="Normal" xfId="0" builtinId="0"/>
  </cellStyles>
  <dxfs count="6">
    <dxf>
      <alignment vertical="center" textRotation="0"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indent="0" justifyLastLine="0" shrinkToFit="0" readingOrder="0"/>
    </dxf>
    <dxf>
      <border>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F243E"/>
      <color rgb="FFDCE6F1"/>
      <color rgb="FFFFFFCC"/>
      <color rgb="FF0099FF"/>
      <color rgb="FF99CCFF"/>
      <color rgb="FFFF9999"/>
      <color rgb="FFFFCCCC"/>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3253468</xdr:colOff>
      <xdr:row>0</xdr:row>
      <xdr:rowOff>221800</xdr:rowOff>
    </xdr:from>
    <xdr:to>
      <xdr:col>0</xdr:col>
      <xdr:colOff>4230459</xdr:colOff>
      <xdr:row>0</xdr:row>
      <xdr:rowOff>1198791</xdr:rowOff>
    </xdr:to>
    <xdr:pic>
      <xdr:nvPicPr>
        <xdr:cNvPr id="3" name="Picture 2">
          <a:extLst>
            <a:ext uri="{FF2B5EF4-FFF2-40B4-BE49-F238E27FC236}">
              <a16:creationId xmlns:a16="http://schemas.microsoft.com/office/drawing/2014/main" id="{2A888DA2-321F-444B-9FD9-5CF708BDA55C}"/>
            </a:ext>
          </a:extLst>
        </xdr:cNvPr>
        <xdr:cNvPicPr>
          <a:picLocks noChangeAspect="1"/>
        </xdr:cNvPicPr>
      </xdr:nvPicPr>
      <xdr:blipFill>
        <a:blip xmlns:r="http://schemas.openxmlformats.org/officeDocument/2006/relationships" r:embed="rId1"/>
        <a:stretch>
          <a:fillRect/>
        </a:stretch>
      </xdr:blipFill>
      <xdr:spPr>
        <a:xfrm>
          <a:off x="3253468" y="221800"/>
          <a:ext cx="976991" cy="9769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BUREAUS\GenServ\Contract%20Administration%20Team\FACTS\FACTS%20Workbook_Updated_10-2016_re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AB A-Main Information"/>
      <sheetName val="TAB B- Budget"/>
      <sheetName val="TAB C - Vendor"/>
      <sheetName val="TAB D - Deliverable"/>
      <sheetName val="TAB E - Changes"/>
      <sheetName val="Sheet1"/>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F2" t="str">
            <v>Renewal</v>
          </cell>
        </row>
        <row r="3">
          <cell r="F3" t="str">
            <v>Amendment</v>
          </cell>
        </row>
        <row r="4">
          <cell r="F4" t="str">
            <v>Extension</v>
          </cell>
        </row>
        <row r="5">
          <cell r="F5" t="str">
            <v>Task Assignment</v>
          </cell>
        </row>
        <row r="6">
          <cell r="F6" t="str">
            <v>Change Order</v>
          </cell>
        </row>
        <row r="7">
          <cell r="F7" t="str">
            <v>Task Assignment Change Order</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10" totalsRowShown="0" headerRowDxfId="5" dataDxfId="3" headerRowBorderDxfId="4" tableBorderDxfId="2" totalsRowBorderDxfId="1">
  <autoFilter ref="A1:A10" xr:uid="{00000000-0009-0000-0100-000001000000}"/>
  <tableColumns count="1">
    <tableColumn id="1" xr3:uid="{00000000-0010-0000-0000-000001000000}" name="Contract Typ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dms.myflorida.com/business_operations/state_purchasing/myfloridamarketplace/mfmp_projects/myfloridamarketplace_commodity_code_standardization_projec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hyperlink" Target="mailto:Jessica.Arencibia@CollierCountyFL.gov" TargetMode="External"/><Relationship Id="rId1" Type="http://schemas.openxmlformats.org/officeDocument/2006/relationships/hyperlink" Target="mailto:Gary.McAlpin@colliercountyfl.gov"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6"/>
  <sheetViews>
    <sheetView zoomScale="80" zoomScaleNormal="80" zoomScaleSheetLayoutView="100" workbookViewId="0"/>
  </sheetViews>
  <sheetFormatPr defaultRowHeight="14.4" x14ac:dyDescent="0.3"/>
  <cols>
    <col min="1" max="1" width="111.44140625" customWidth="1"/>
  </cols>
  <sheetData>
    <row r="1" spans="1:1" ht="124.8" x14ac:dyDescent="0.3">
      <c r="A1" s="39" t="s">
        <v>125</v>
      </c>
    </row>
    <row r="2" spans="1:1" ht="57" customHeight="1" x14ac:dyDescent="0.3">
      <c r="A2" s="41" t="s">
        <v>156</v>
      </c>
    </row>
    <row r="3" spans="1:1" ht="409.6" x14ac:dyDescent="0.3">
      <c r="A3" s="40" t="s">
        <v>205</v>
      </c>
    </row>
    <row r="4" spans="1:1" ht="228" customHeight="1" x14ac:dyDescent="0.3">
      <c r="A4" s="42" t="s">
        <v>190</v>
      </c>
    </row>
    <row r="5" spans="1:1" ht="78" customHeight="1" x14ac:dyDescent="0.3">
      <c r="A5" s="43" t="s">
        <v>185</v>
      </c>
    </row>
    <row r="6" spans="1:1" ht="135.75" customHeight="1" x14ac:dyDescent="0.3">
      <c r="A6" s="42" t="s">
        <v>192</v>
      </c>
    </row>
    <row r="7" spans="1:1" ht="76.5" customHeight="1" x14ac:dyDescent="0.3">
      <c r="A7" s="42" t="s">
        <v>191</v>
      </c>
    </row>
    <row r="8" spans="1:1" ht="18" x14ac:dyDescent="0.3">
      <c r="A8" s="44"/>
    </row>
    <row r="9" spans="1:1" ht="231" customHeight="1" x14ac:dyDescent="0.3">
      <c r="A9" s="8" t="s">
        <v>188</v>
      </c>
    </row>
    <row r="10" spans="1:1" ht="18" x14ac:dyDescent="0.3">
      <c r="A10" s="45"/>
    </row>
    <row r="11" spans="1:1" ht="126" x14ac:dyDescent="0.3">
      <c r="A11" s="16" t="s">
        <v>195</v>
      </c>
    </row>
    <row r="12" spans="1:1" ht="18" x14ac:dyDescent="0.3">
      <c r="A12" s="45"/>
    </row>
    <row r="13" spans="1:1" ht="394.5" customHeight="1" x14ac:dyDescent="0.3">
      <c r="A13" s="124" t="s">
        <v>193</v>
      </c>
    </row>
    <row r="14" spans="1:1" ht="57" customHeight="1" x14ac:dyDescent="0.3">
      <c r="A14" s="125"/>
    </row>
    <row r="15" spans="1:1" ht="18" x14ac:dyDescent="0.3">
      <c r="A15" s="45"/>
    </row>
    <row r="16" spans="1:1" ht="216" x14ac:dyDescent="0.3">
      <c r="A16" s="50" t="s">
        <v>201</v>
      </c>
    </row>
  </sheetData>
  <sheetProtection algorithmName="SHA-512" hashValue="QyPeYfA+mOMUCWpyfEURleepttpSWJp2973eP1wExx3XfmIYcfb557r7EeOxSjRHd9hO020AtKCfhh89Ghsjdw==" saltValue="jtGuOL+2p6zZWlCxjtOCNA==" spinCount="100000" sheet="1" selectLockedCells="1" selectUnlockedCells="1"/>
  <protectedRanges>
    <protectedRange sqref="A1:A16" name="Range2"/>
    <protectedRange sqref="A1:A16" name="Range1"/>
    <protectedRange sqref="A1:A16" name="Range3"/>
  </protectedRanges>
  <mergeCells count="1">
    <mergeCell ref="A13:A14"/>
  </mergeCells>
  <pageMargins left="0.7" right="0.7" top="0.75" bottom="0.75" header="0.3" footer="0.3"/>
  <pageSetup paperSize="5" scale="81" fitToHeight="0" orientation="portrait" r:id="rId1"/>
  <headerFooter>
    <oddFooter>&amp;C&amp;12BGS&amp;R&amp;12Printed: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pageSetUpPr fitToPage="1"/>
  </sheetPr>
  <dimension ref="A1:R31"/>
  <sheetViews>
    <sheetView topLeftCell="A7" zoomScale="75" zoomScaleNormal="75" zoomScaleSheetLayoutView="90" workbookViewId="0">
      <selection activeCell="H15" sqref="H15"/>
    </sheetView>
  </sheetViews>
  <sheetFormatPr defaultColWidth="9.109375" defaultRowHeight="14.4" x14ac:dyDescent="0.3"/>
  <cols>
    <col min="1" max="1" width="32.5546875" style="4" customWidth="1"/>
    <col min="2" max="2" width="35.88671875" style="4" customWidth="1"/>
    <col min="3" max="4" width="31.6640625" style="4" customWidth="1"/>
    <col min="5" max="5" width="27.88671875" style="4" customWidth="1"/>
    <col min="6" max="6" width="27.44140625" style="4" customWidth="1"/>
    <col min="7" max="7" width="23.88671875" style="4" customWidth="1"/>
    <col min="8" max="8" width="31.6640625" style="4" customWidth="1"/>
    <col min="9" max="10" width="28.88671875" style="4" customWidth="1"/>
    <col min="11" max="11" width="22.88671875" style="4" customWidth="1"/>
    <col min="12" max="12" width="27.88671875" style="4" customWidth="1"/>
    <col min="13" max="13" width="20.33203125" style="4" customWidth="1"/>
    <col min="14" max="14" width="20.109375" style="4" customWidth="1"/>
    <col min="15" max="15" width="20.33203125" style="4" customWidth="1"/>
    <col min="16" max="16" width="19.5546875" style="4" customWidth="1"/>
    <col min="17" max="17" width="20.88671875" style="4" customWidth="1"/>
    <col min="18" max="18" width="71.33203125" style="4" customWidth="1"/>
    <col min="19" max="19" width="9.109375" style="4"/>
    <col min="20" max="20" width="23.88671875" style="4" customWidth="1"/>
    <col min="21" max="16384" width="9.109375" style="4"/>
  </cols>
  <sheetData>
    <row r="1" spans="1:18" ht="63.75" customHeight="1" x14ac:dyDescent="0.3">
      <c r="A1" s="130" t="s">
        <v>173</v>
      </c>
      <c r="B1" s="130"/>
      <c r="C1" s="130"/>
      <c r="D1" s="130"/>
      <c r="E1" s="130"/>
      <c r="F1" s="130"/>
      <c r="G1" s="130"/>
      <c r="H1" s="130"/>
      <c r="I1" s="130"/>
      <c r="J1" s="130"/>
      <c r="K1" s="130"/>
      <c r="L1" s="130"/>
      <c r="M1" s="130"/>
      <c r="N1" s="130"/>
      <c r="O1" s="130"/>
      <c r="P1" s="130"/>
      <c r="Q1" s="130"/>
      <c r="R1" s="130"/>
    </row>
    <row r="2" spans="1:18" ht="15" customHeight="1" x14ac:dyDescent="0.3">
      <c r="A2" s="131"/>
      <c r="B2" s="131"/>
      <c r="C2" s="131"/>
      <c r="D2" s="131"/>
      <c r="E2" s="131"/>
      <c r="F2" s="131"/>
      <c r="G2" s="131"/>
      <c r="H2" s="131"/>
      <c r="I2" s="131"/>
      <c r="J2" s="131"/>
      <c r="K2" s="131"/>
      <c r="L2" s="131"/>
      <c r="M2" s="131"/>
      <c r="N2" s="131"/>
      <c r="O2" s="131"/>
      <c r="P2" s="131"/>
      <c r="Q2" s="131"/>
      <c r="R2" s="131"/>
    </row>
    <row r="3" spans="1:18" ht="23.4" x14ac:dyDescent="0.3">
      <c r="A3" s="128" t="s">
        <v>0</v>
      </c>
      <c r="B3" s="128"/>
      <c r="C3" s="128"/>
      <c r="D3" s="128"/>
      <c r="E3" s="128"/>
      <c r="F3" s="128"/>
      <c r="G3" s="128"/>
      <c r="H3" s="128"/>
      <c r="I3" s="128"/>
      <c r="J3" s="128"/>
      <c r="K3" s="128"/>
      <c r="L3" s="128"/>
      <c r="M3" s="128"/>
      <c r="N3" s="128"/>
      <c r="O3" s="128"/>
      <c r="P3" s="128"/>
      <c r="Q3" s="128"/>
      <c r="R3" s="128"/>
    </row>
    <row r="4" spans="1:18" ht="45" customHeight="1" x14ac:dyDescent="0.3">
      <c r="A4" s="46" t="s">
        <v>127</v>
      </c>
      <c r="B4" s="46" t="s">
        <v>3</v>
      </c>
      <c r="C4" s="129"/>
      <c r="D4" s="129"/>
      <c r="E4" s="129"/>
      <c r="F4" s="129"/>
      <c r="G4" s="129"/>
      <c r="H4" s="129"/>
      <c r="I4" s="129"/>
      <c r="J4" s="129"/>
      <c r="K4" s="129"/>
      <c r="L4" s="129"/>
      <c r="M4" s="129"/>
      <c r="N4" s="129"/>
      <c r="O4" s="129"/>
      <c r="P4" s="129"/>
      <c r="Q4" s="129"/>
      <c r="R4" s="129"/>
    </row>
    <row r="5" spans="1:18" x14ac:dyDescent="0.3">
      <c r="A5" s="126" t="s">
        <v>49</v>
      </c>
      <c r="B5" s="126" t="s">
        <v>276</v>
      </c>
      <c r="C5" s="129"/>
      <c r="D5" s="129"/>
      <c r="E5" s="129"/>
      <c r="F5" s="129"/>
      <c r="G5" s="129"/>
      <c r="H5" s="129"/>
      <c r="I5" s="129"/>
      <c r="J5" s="129"/>
      <c r="K5" s="129"/>
      <c r="L5" s="129"/>
      <c r="M5" s="129"/>
      <c r="N5" s="129"/>
      <c r="O5" s="129"/>
      <c r="P5" s="129"/>
      <c r="Q5" s="129"/>
      <c r="R5" s="129"/>
    </row>
    <row r="6" spans="1:18" x14ac:dyDescent="0.3">
      <c r="A6" s="126"/>
      <c r="B6" s="126"/>
      <c r="C6" s="129"/>
      <c r="D6" s="129"/>
      <c r="E6" s="129"/>
      <c r="F6" s="129"/>
      <c r="G6" s="129"/>
      <c r="H6" s="129"/>
      <c r="I6" s="129"/>
      <c r="J6" s="129"/>
      <c r="K6" s="129"/>
      <c r="L6" s="129"/>
      <c r="M6" s="129"/>
      <c r="N6" s="129"/>
      <c r="O6" s="129"/>
      <c r="P6" s="129"/>
      <c r="Q6" s="129"/>
      <c r="R6" s="129"/>
    </row>
    <row r="7" spans="1:18" x14ac:dyDescent="0.3">
      <c r="A7" s="126"/>
      <c r="B7" s="126"/>
      <c r="C7" s="129"/>
      <c r="D7" s="129"/>
      <c r="E7" s="129"/>
      <c r="F7" s="129"/>
      <c r="G7" s="129"/>
      <c r="H7" s="129"/>
      <c r="I7" s="129"/>
      <c r="J7" s="129"/>
      <c r="K7" s="129"/>
      <c r="L7" s="129"/>
      <c r="M7" s="129"/>
      <c r="N7" s="129"/>
      <c r="O7" s="129"/>
      <c r="P7" s="129"/>
      <c r="Q7" s="129"/>
      <c r="R7" s="129"/>
    </row>
    <row r="8" spans="1:18" x14ac:dyDescent="0.3">
      <c r="A8" s="126"/>
      <c r="B8" s="126"/>
      <c r="C8" s="129"/>
      <c r="D8" s="129"/>
      <c r="E8" s="129"/>
      <c r="F8" s="129"/>
      <c r="G8" s="129"/>
      <c r="H8" s="129"/>
      <c r="I8" s="129"/>
      <c r="J8" s="129"/>
      <c r="K8" s="129"/>
      <c r="L8" s="129"/>
      <c r="M8" s="129"/>
      <c r="N8" s="129"/>
      <c r="O8" s="129"/>
      <c r="P8" s="129"/>
      <c r="Q8" s="129"/>
      <c r="R8" s="129"/>
    </row>
    <row r="9" spans="1:18" x14ac:dyDescent="0.3">
      <c r="A9" s="126"/>
      <c r="B9" s="126"/>
      <c r="C9" s="129"/>
      <c r="D9" s="129"/>
      <c r="E9" s="129"/>
      <c r="F9" s="129"/>
      <c r="G9" s="129"/>
      <c r="H9" s="129"/>
      <c r="I9" s="129"/>
      <c r="J9" s="129"/>
      <c r="K9" s="129"/>
      <c r="L9" s="129"/>
      <c r="M9" s="129"/>
      <c r="N9" s="129"/>
      <c r="O9" s="129"/>
      <c r="P9" s="129"/>
      <c r="Q9" s="129"/>
      <c r="R9" s="129"/>
    </row>
    <row r="10" spans="1:18" x14ac:dyDescent="0.3">
      <c r="A10" s="126"/>
      <c r="B10" s="126"/>
      <c r="C10" s="129"/>
      <c r="D10" s="129"/>
      <c r="E10" s="129"/>
      <c r="F10" s="129"/>
      <c r="G10" s="129"/>
      <c r="H10" s="129"/>
      <c r="I10" s="129"/>
      <c r="J10" s="129"/>
      <c r="K10" s="129"/>
      <c r="L10" s="129"/>
      <c r="M10" s="129"/>
      <c r="N10" s="129"/>
      <c r="O10" s="129"/>
      <c r="P10" s="129"/>
      <c r="Q10" s="129"/>
      <c r="R10" s="129"/>
    </row>
    <row r="11" spans="1:18" x14ac:dyDescent="0.3">
      <c r="A11" s="126"/>
      <c r="B11" s="126"/>
      <c r="C11" s="129"/>
      <c r="D11" s="129"/>
      <c r="E11" s="129"/>
      <c r="F11" s="129"/>
      <c r="G11" s="129"/>
      <c r="H11" s="129"/>
      <c r="I11" s="129"/>
      <c r="J11" s="129"/>
      <c r="K11" s="129"/>
      <c r="L11" s="129"/>
      <c r="M11" s="129"/>
      <c r="N11" s="129"/>
      <c r="O11" s="129"/>
      <c r="P11" s="129"/>
      <c r="Q11" s="129"/>
      <c r="R11" s="129"/>
    </row>
    <row r="12" spans="1:18" x14ac:dyDescent="0.3">
      <c r="A12" s="127"/>
      <c r="B12" s="127"/>
      <c r="C12" s="127"/>
      <c r="D12" s="127"/>
      <c r="E12" s="127"/>
      <c r="F12" s="127"/>
      <c r="G12" s="127"/>
      <c r="H12" s="127"/>
      <c r="I12" s="127"/>
      <c r="J12" s="127"/>
      <c r="K12" s="127"/>
      <c r="L12" s="127"/>
      <c r="M12" s="127"/>
      <c r="N12" s="132"/>
      <c r="O12" s="129"/>
      <c r="P12" s="129"/>
      <c r="Q12" s="129"/>
      <c r="R12" s="129"/>
    </row>
    <row r="13" spans="1:18" ht="23.4" x14ac:dyDescent="0.3">
      <c r="A13" s="128" t="s">
        <v>155</v>
      </c>
      <c r="B13" s="133"/>
      <c r="C13" s="134"/>
      <c r="D13" s="134"/>
      <c r="E13" s="134"/>
      <c r="F13" s="134"/>
      <c r="G13" s="134"/>
      <c r="H13" s="134"/>
      <c r="I13" s="134"/>
      <c r="J13" s="134"/>
      <c r="K13" s="134"/>
      <c r="L13" s="134"/>
      <c r="M13" s="134"/>
      <c r="N13" s="134"/>
      <c r="O13" s="134"/>
      <c r="P13" s="134"/>
      <c r="Q13" s="134"/>
      <c r="R13" s="134"/>
    </row>
    <row r="14" spans="1:18" s="3" customFormat="1" ht="62.4" x14ac:dyDescent="0.3">
      <c r="A14" s="46" t="s">
        <v>147</v>
      </c>
      <c r="B14" s="46" t="s">
        <v>148</v>
      </c>
      <c r="C14" s="46" t="s">
        <v>149</v>
      </c>
      <c r="D14" s="46" t="s">
        <v>150</v>
      </c>
      <c r="E14" s="46" t="s">
        <v>1</v>
      </c>
      <c r="F14" s="46" t="s">
        <v>128</v>
      </c>
      <c r="G14" s="46" t="s">
        <v>129</v>
      </c>
      <c r="H14" s="46" t="s">
        <v>151</v>
      </c>
      <c r="I14" s="46" t="s">
        <v>152</v>
      </c>
      <c r="J14" s="46" t="s">
        <v>153</v>
      </c>
      <c r="K14" s="46" t="s">
        <v>154</v>
      </c>
      <c r="L14" s="46" t="s">
        <v>130</v>
      </c>
      <c r="M14" s="46" t="s">
        <v>131</v>
      </c>
      <c r="N14" s="46" t="s">
        <v>204</v>
      </c>
      <c r="O14" s="46" t="s">
        <v>132</v>
      </c>
      <c r="P14" s="46" t="s">
        <v>133</v>
      </c>
      <c r="Q14" s="46" t="s">
        <v>134</v>
      </c>
      <c r="R14" s="46" t="s">
        <v>172</v>
      </c>
    </row>
    <row r="15" spans="1:18" ht="72" customHeight="1" x14ac:dyDescent="0.3">
      <c r="A15" s="5" t="s">
        <v>320</v>
      </c>
      <c r="B15" s="5" t="s">
        <v>414</v>
      </c>
      <c r="C15" s="5" t="s">
        <v>279</v>
      </c>
      <c r="D15" s="5" t="s">
        <v>320</v>
      </c>
      <c r="E15" s="66">
        <v>5888065</v>
      </c>
      <c r="F15" s="5" t="s">
        <v>22</v>
      </c>
      <c r="G15" s="51" t="s">
        <v>24</v>
      </c>
      <c r="H15" s="123">
        <v>44236</v>
      </c>
      <c r="I15" s="105">
        <v>43466</v>
      </c>
      <c r="J15" s="105">
        <v>45291</v>
      </c>
      <c r="K15" s="5">
        <v>161</v>
      </c>
      <c r="L15" s="5" t="s">
        <v>29</v>
      </c>
      <c r="M15" s="5" t="s">
        <v>34</v>
      </c>
      <c r="N15" s="5" t="s">
        <v>49</v>
      </c>
      <c r="O15" s="5" t="s">
        <v>30</v>
      </c>
      <c r="P15" s="5" t="s">
        <v>30</v>
      </c>
      <c r="Q15" s="5"/>
      <c r="R15" s="5" t="s">
        <v>415</v>
      </c>
    </row>
    <row r="16" spans="1:18" x14ac:dyDescent="0.3">
      <c r="A16" s="127"/>
      <c r="B16" s="127"/>
      <c r="C16" s="127"/>
      <c r="D16" s="127"/>
      <c r="E16" s="127"/>
      <c r="F16" s="127"/>
      <c r="G16" s="127"/>
      <c r="H16" s="127"/>
      <c r="I16" s="127"/>
      <c r="J16" s="127"/>
      <c r="K16" s="127"/>
      <c r="L16" s="127"/>
      <c r="M16" s="127"/>
      <c r="N16" s="127"/>
      <c r="O16" s="127"/>
      <c r="P16" s="127"/>
      <c r="Q16" s="127"/>
      <c r="R16" s="127"/>
    </row>
    <row r="17" spans="1:18" ht="23.4" x14ac:dyDescent="0.3">
      <c r="A17" s="128" t="s">
        <v>157</v>
      </c>
      <c r="B17" s="128"/>
      <c r="C17" s="128"/>
      <c r="D17" s="128"/>
      <c r="E17" s="128"/>
      <c r="F17" s="128"/>
      <c r="G17" s="128"/>
      <c r="H17" s="128"/>
      <c r="I17" s="128"/>
      <c r="J17" s="128"/>
      <c r="K17" s="128"/>
      <c r="L17" s="128"/>
      <c r="M17" s="128"/>
      <c r="N17" s="128"/>
      <c r="O17" s="128"/>
      <c r="P17" s="128"/>
      <c r="Q17" s="128"/>
      <c r="R17" s="128"/>
    </row>
    <row r="18" spans="1:18" ht="62.4" x14ac:dyDescent="0.3">
      <c r="A18" s="46" t="s">
        <v>142</v>
      </c>
      <c r="B18" s="46" t="s">
        <v>158</v>
      </c>
      <c r="C18" s="46" t="s">
        <v>197</v>
      </c>
      <c r="D18" s="46" t="s">
        <v>159</v>
      </c>
      <c r="E18" s="46" t="s">
        <v>4</v>
      </c>
      <c r="F18" s="46" t="s">
        <v>160</v>
      </c>
      <c r="G18" s="46" t="s">
        <v>161</v>
      </c>
      <c r="H18" s="46" t="s">
        <v>162</v>
      </c>
      <c r="I18" s="46" t="s">
        <v>5</v>
      </c>
      <c r="J18" s="129"/>
      <c r="K18" s="129"/>
      <c r="L18" s="129"/>
      <c r="M18" s="129"/>
      <c r="N18" s="129"/>
      <c r="O18" s="129"/>
      <c r="P18" s="129"/>
      <c r="Q18" s="129"/>
      <c r="R18" s="129"/>
    </row>
    <row r="19" spans="1:18" ht="86.4" x14ac:dyDescent="0.3">
      <c r="A19" s="5" t="s">
        <v>30</v>
      </c>
      <c r="B19" s="5" t="s">
        <v>90</v>
      </c>
      <c r="C19" s="5"/>
      <c r="D19" s="5"/>
      <c r="E19" s="5"/>
      <c r="F19" s="5" t="s">
        <v>30</v>
      </c>
      <c r="G19" s="5"/>
      <c r="H19" s="5" t="s">
        <v>30</v>
      </c>
      <c r="I19" s="5"/>
      <c r="J19" s="129"/>
      <c r="K19" s="129"/>
      <c r="L19" s="129"/>
      <c r="M19" s="129"/>
      <c r="N19" s="129"/>
      <c r="O19" s="129"/>
      <c r="P19" s="129"/>
      <c r="Q19" s="129"/>
      <c r="R19" s="129"/>
    </row>
    <row r="20" spans="1:18" ht="15.75" customHeight="1" x14ac:dyDescent="0.3">
      <c r="A20" s="127"/>
      <c r="B20" s="127"/>
      <c r="C20" s="127"/>
      <c r="D20" s="127"/>
      <c r="E20" s="127"/>
      <c r="F20" s="127"/>
      <c r="G20" s="127"/>
      <c r="H20" s="127"/>
      <c r="I20" s="127"/>
      <c r="J20" s="127"/>
      <c r="K20" s="127"/>
      <c r="L20" s="127"/>
      <c r="M20" s="127"/>
      <c r="N20" s="127"/>
      <c r="O20" s="127"/>
      <c r="P20" s="127"/>
      <c r="Q20" s="127"/>
      <c r="R20" s="127"/>
    </row>
    <row r="21" spans="1:18" ht="23.4" x14ac:dyDescent="0.3">
      <c r="A21" s="128" t="s">
        <v>163</v>
      </c>
      <c r="B21" s="128"/>
      <c r="C21" s="128"/>
      <c r="D21" s="128"/>
      <c r="E21" s="128"/>
      <c r="F21" s="128"/>
      <c r="G21" s="128"/>
      <c r="H21" s="128"/>
      <c r="I21" s="128"/>
      <c r="J21" s="128"/>
      <c r="K21" s="128"/>
      <c r="L21" s="128"/>
      <c r="M21" s="128"/>
      <c r="N21" s="128"/>
      <c r="O21" s="128"/>
      <c r="P21" s="128"/>
      <c r="Q21" s="128"/>
      <c r="R21" s="128"/>
    </row>
    <row r="22" spans="1:18" ht="98.25" customHeight="1" x14ac:dyDescent="0.3">
      <c r="A22" s="47" t="s">
        <v>164</v>
      </c>
      <c r="B22" s="47" t="s">
        <v>171</v>
      </c>
      <c r="C22" s="47" t="s">
        <v>165</v>
      </c>
      <c r="D22" s="129"/>
      <c r="E22" s="129"/>
      <c r="F22" s="129"/>
      <c r="G22" s="129"/>
      <c r="H22" s="129"/>
      <c r="I22" s="129"/>
      <c r="J22" s="129"/>
      <c r="K22" s="129"/>
      <c r="L22" s="129"/>
      <c r="M22" s="129"/>
      <c r="N22" s="129"/>
      <c r="O22" s="129"/>
      <c r="P22" s="129"/>
      <c r="Q22" s="129"/>
      <c r="R22" s="129"/>
    </row>
    <row r="23" spans="1:18" ht="65.25" customHeight="1" x14ac:dyDescent="0.3">
      <c r="A23" s="5" t="s">
        <v>280</v>
      </c>
      <c r="B23" s="5">
        <v>8502457601</v>
      </c>
      <c r="C23" s="5" t="s">
        <v>317</v>
      </c>
      <c r="D23" s="129"/>
      <c r="E23" s="129"/>
      <c r="F23" s="129"/>
      <c r="G23" s="129"/>
      <c r="H23" s="129"/>
      <c r="I23" s="129"/>
      <c r="J23" s="129"/>
      <c r="K23" s="129"/>
      <c r="L23" s="129"/>
      <c r="M23" s="129"/>
      <c r="N23" s="129"/>
      <c r="O23" s="129"/>
      <c r="P23" s="129"/>
      <c r="Q23" s="129"/>
      <c r="R23" s="129"/>
    </row>
    <row r="24" spans="1:18" x14ac:dyDescent="0.3">
      <c r="A24" s="127"/>
      <c r="B24" s="127"/>
      <c r="C24" s="127"/>
      <c r="D24" s="127"/>
      <c r="E24" s="127"/>
      <c r="F24" s="127"/>
      <c r="G24" s="127"/>
      <c r="H24" s="127"/>
      <c r="I24" s="127"/>
      <c r="J24" s="127"/>
      <c r="K24" s="127"/>
      <c r="L24" s="127"/>
      <c r="M24" s="127"/>
      <c r="N24" s="127"/>
      <c r="O24" s="127"/>
      <c r="P24" s="127"/>
      <c r="Q24" s="127"/>
      <c r="R24" s="127"/>
    </row>
    <row r="25" spans="1:18" ht="23.4" x14ac:dyDescent="0.3">
      <c r="A25" s="128" t="s">
        <v>122</v>
      </c>
      <c r="B25" s="128"/>
      <c r="C25" s="128"/>
      <c r="D25" s="128"/>
      <c r="E25" s="128"/>
      <c r="F25" s="128"/>
      <c r="G25" s="128"/>
      <c r="H25" s="128"/>
      <c r="I25" s="128"/>
      <c r="J25" s="128"/>
      <c r="K25" s="128"/>
      <c r="L25" s="128"/>
      <c r="M25" s="128"/>
      <c r="N25" s="128"/>
      <c r="O25" s="128"/>
      <c r="P25" s="128"/>
      <c r="Q25" s="128"/>
      <c r="R25" s="128"/>
    </row>
    <row r="26" spans="1:18" ht="88.5" customHeight="1" x14ac:dyDescent="0.3">
      <c r="A26" s="46" t="s">
        <v>166</v>
      </c>
      <c r="B26" s="46" t="s">
        <v>167</v>
      </c>
      <c r="C26" s="46" t="s">
        <v>168</v>
      </c>
      <c r="D26" s="46" t="s">
        <v>123</v>
      </c>
      <c r="E26" s="46" t="s">
        <v>169</v>
      </c>
      <c r="F26" s="46" t="s">
        <v>170</v>
      </c>
      <c r="G26" s="129"/>
      <c r="H26" s="129"/>
      <c r="I26" s="129"/>
      <c r="J26" s="129"/>
      <c r="K26" s="129"/>
      <c r="L26" s="129"/>
      <c r="M26" s="129"/>
      <c r="N26" s="129"/>
      <c r="O26" s="129"/>
      <c r="P26" s="129"/>
      <c r="Q26" s="129"/>
      <c r="R26" s="129"/>
    </row>
    <row r="27" spans="1:18" ht="60" customHeight="1" x14ac:dyDescent="0.3">
      <c r="A27" s="5" t="s">
        <v>30</v>
      </c>
      <c r="B27" s="5" t="s">
        <v>30</v>
      </c>
      <c r="C27" s="5" t="s">
        <v>30</v>
      </c>
      <c r="D27" s="5"/>
      <c r="E27" s="5"/>
      <c r="F27" s="5"/>
      <c r="G27" s="129"/>
      <c r="H27" s="129"/>
      <c r="I27" s="129"/>
      <c r="J27" s="129"/>
      <c r="K27" s="129"/>
      <c r="L27" s="129"/>
      <c r="M27" s="129"/>
      <c r="N27" s="129"/>
      <c r="O27" s="129"/>
      <c r="P27" s="129"/>
      <c r="Q27" s="129"/>
      <c r="R27" s="129"/>
    </row>
    <row r="28" spans="1:18" x14ac:dyDescent="0.3">
      <c r="A28" s="127"/>
      <c r="B28" s="127"/>
      <c r="C28" s="127"/>
      <c r="D28" s="127"/>
      <c r="E28" s="127"/>
      <c r="F28" s="127"/>
      <c r="G28" s="127"/>
      <c r="H28" s="127"/>
      <c r="I28" s="127"/>
      <c r="J28" s="127"/>
      <c r="K28" s="127"/>
      <c r="L28" s="127"/>
      <c r="M28" s="127"/>
      <c r="N28" s="127"/>
      <c r="O28" s="127"/>
      <c r="P28" s="127"/>
      <c r="Q28" s="127"/>
      <c r="R28" s="127"/>
    </row>
    <row r="29" spans="1:18" ht="23.4" x14ac:dyDescent="0.3">
      <c r="A29" s="128" t="s">
        <v>189</v>
      </c>
      <c r="B29" s="128"/>
      <c r="C29" s="128"/>
      <c r="D29" s="128"/>
      <c r="E29" s="128"/>
      <c r="F29" s="128"/>
      <c r="G29" s="128"/>
      <c r="H29" s="128"/>
      <c r="I29" s="128"/>
      <c r="J29" s="128"/>
      <c r="K29" s="128"/>
      <c r="L29" s="128"/>
      <c r="M29" s="128"/>
      <c r="N29" s="128"/>
      <c r="O29" s="128"/>
      <c r="P29" s="128"/>
      <c r="Q29" s="128"/>
      <c r="R29" s="128"/>
    </row>
    <row r="30" spans="1:18" ht="75.75" customHeight="1" x14ac:dyDescent="0.3">
      <c r="A30" s="47" t="s">
        <v>186</v>
      </c>
      <c r="B30" s="47" t="s">
        <v>187</v>
      </c>
      <c r="C30" s="129"/>
      <c r="D30" s="129"/>
      <c r="E30" s="129"/>
      <c r="F30" s="129"/>
      <c r="G30" s="129"/>
      <c r="H30" s="129"/>
      <c r="I30" s="129"/>
      <c r="J30" s="129"/>
      <c r="K30" s="129"/>
      <c r="L30" s="129"/>
      <c r="M30" s="129"/>
      <c r="N30" s="129"/>
      <c r="O30" s="129"/>
      <c r="P30" s="129"/>
      <c r="Q30" s="129"/>
      <c r="R30" s="129"/>
    </row>
    <row r="31" spans="1:18" ht="58.5" customHeight="1" x14ac:dyDescent="0.3">
      <c r="A31" s="5"/>
      <c r="B31" s="5">
        <v>37.003</v>
      </c>
      <c r="C31" s="129"/>
      <c r="D31" s="129"/>
      <c r="E31" s="129"/>
      <c r="F31" s="129"/>
      <c r="G31" s="129"/>
      <c r="H31" s="129"/>
      <c r="I31" s="129"/>
      <c r="J31" s="129"/>
      <c r="K31" s="129"/>
      <c r="L31" s="129"/>
      <c r="M31" s="129"/>
      <c r="N31" s="129"/>
      <c r="O31" s="129"/>
      <c r="P31" s="129"/>
      <c r="Q31" s="129"/>
      <c r="R31" s="129"/>
    </row>
  </sheetData>
  <sheetProtection algorithmName="SHA-512" hashValue="Esmg/UQs9sSmJtdm1DrTkDvUjIlOqiIDI43IQOzpiLKWFyJYh7EkSdNz9NGNs/Wx7OPajwIy9aFeckwIsA/QaA==" saltValue="MpEG/sGC8ME+b0KXk+03uA==" spinCount="100000" sheet="1" formatCells="0" formatRows="0" selectLockedCells="1"/>
  <mergeCells count="21">
    <mergeCell ref="A3:R3"/>
    <mergeCell ref="C4:R11"/>
    <mergeCell ref="A1:R1"/>
    <mergeCell ref="C30:R31"/>
    <mergeCell ref="A2:R2"/>
    <mergeCell ref="A12:M12"/>
    <mergeCell ref="N12:R12"/>
    <mergeCell ref="A13:R13"/>
    <mergeCell ref="A17:R17"/>
    <mergeCell ref="J18:R19"/>
    <mergeCell ref="A21:R21"/>
    <mergeCell ref="D22:R23"/>
    <mergeCell ref="A25:R25"/>
    <mergeCell ref="G26:R27"/>
    <mergeCell ref="A29:R29"/>
    <mergeCell ref="A5:A11"/>
    <mergeCell ref="B5:B11"/>
    <mergeCell ref="A16:R16"/>
    <mergeCell ref="A20:R20"/>
    <mergeCell ref="A24:R24"/>
    <mergeCell ref="A28:R28"/>
  </mergeCells>
  <dataValidations count="12">
    <dataValidation type="list" allowBlank="1" showInputMessage="1" showErrorMessage="1" sqref="T1:T10" xr:uid="{00000000-0002-0000-0100-000000000000}">
      <formula1>"T1:T9"</formula1>
    </dataValidation>
    <dataValidation type="list" allowBlank="1" showInputMessage="1" showErrorMessage="1" sqref="F15" xr:uid="{00000000-0002-0000-0100-000001000000}">
      <formula1>ContractType</formula1>
    </dataValidation>
    <dataValidation type="list" allowBlank="1" showInputMessage="1" showErrorMessage="1" sqref="G15" xr:uid="{00000000-0002-0000-0100-000002000000}">
      <formula1>ContractStatus</formula1>
    </dataValidation>
    <dataValidation type="list" allowBlank="1" showInputMessage="1" showErrorMessage="1" sqref="L15 O15 P15" xr:uid="{00000000-0002-0000-0100-000003000000}">
      <formula1>StateorFedFinAssist</formula1>
    </dataValidation>
    <dataValidation type="list" allowBlank="1" showInputMessage="1" showErrorMessage="1" sqref="M15" xr:uid="{00000000-0002-0000-0100-000004000000}">
      <formula1>RecipientType</formula1>
    </dataValidation>
    <dataValidation type="list" allowBlank="1" showInputMessage="1" showErrorMessage="1" sqref="A5:A11 N15" xr:uid="{00000000-0002-0000-0100-000005000000}">
      <formula1>ServiceArea</formula1>
    </dataValidation>
    <dataValidation type="list" allowBlank="1" showInputMessage="1" showErrorMessage="1" sqref="A19 F19 H19 A27 B27 C27" xr:uid="{00000000-0002-0000-0100-000006000000}">
      <formula1>AdvancedPayment</formula1>
    </dataValidation>
    <dataValidation type="list" allowBlank="1" showInputMessage="1" showErrorMessage="1" sqref="B19" xr:uid="{00000000-0002-0000-0100-000007000000}">
      <formula1>MethodofProcurement</formula1>
    </dataValidation>
    <dataValidation type="textLength" operator="lessThanOrEqual" allowBlank="1" showInputMessage="1" showErrorMessage="1" error="This cell allows only up to 5 characters" sqref="A15" xr:uid="{00000000-0002-0000-0100-000008000000}">
      <formula1>5</formula1>
    </dataValidation>
    <dataValidation type="textLength" operator="lessThanOrEqual" allowBlank="1" showInputMessage="1" showErrorMessage="1" error="This cell allows only up to 10 characters" sqref="B15" xr:uid="{00000000-0002-0000-0100-000009000000}">
      <formula1>10</formula1>
    </dataValidation>
    <dataValidation type="textLength" operator="lessThanOrEqual" allowBlank="1" showInputMessage="1" showErrorMessage="1" error="This cell allows only up to 60 characters" sqref="C15" xr:uid="{00000000-0002-0000-0100-00000A000000}">
      <formula1>60</formula1>
    </dataValidation>
    <dataValidation type="textLength" operator="lessThanOrEqual" allowBlank="1" showInputMessage="1" showErrorMessage="1" error="This cell only allows up to 2000 characters" sqref="R15" xr:uid="{00000000-0002-0000-0100-00000B000000}">
      <formula1>2000</formula1>
    </dataValidation>
  </dataValidations>
  <pageMargins left="0.7" right="0.7" top="0.75" bottom="0.75" header="0.3" footer="0.3"/>
  <pageSetup paperSize="5" scale="30" fitToHeight="0" orientation="landscape" r:id="rId1"/>
  <headerFooter>
    <oddFooter>&amp;C&amp;12BGS&amp;R&amp;12Printed: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L75"/>
  <sheetViews>
    <sheetView zoomScaleNormal="100" zoomScaleSheetLayoutView="110" workbookViewId="0">
      <pane ySplit="1" topLeftCell="A2" activePane="bottomLeft" state="frozen"/>
      <selection activeCell="G10" sqref="G10"/>
      <selection pane="bottomLeft" activeCell="E11" sqref="E11"/>
    </sheetView>
  </sheetViews>
  <sheetFormatPr defaultRowHeight="14.4" x14ac:dyDescent="0.3"/>
  <cols>
    <col min="1" max="1" width="35.33203125" customWidth="1"/>
    <col min="2" max="2" width="30.5546875" customWidth="1"/>
    <col min="3" max="3" width="18.5546875" customWidth="1"/>
    <col min="4" max="4" width="30.109375" style="2" customWidth="1"/>
    <col min="5" max="5" width="20.33203125" customWidth="1"/>
    <col min="6" max="7" width="19.109375" customWidth="1"/>
    <col min="8" max="8" width="19.6640625" customWidth="1"/>
    <col min="9" max="9" width="21.109375" customWidth="1"/>
    <col min="10" max="10" width="21.33203125" customWidth="1"/>
    <col min="12" max="12" width="36.5546875" customWidth="1"/>
  </cols>
  <sheetData>
    <row r="1" spans="1:10" ht="25.8" x14ac:dyDescent="0.3">
      <c r="A1" s="135" t="s">
        <v>120</v>
      </c>
      <c r="B1" s="135"/>
      <c r="C1" s="135"/>
      <c r="D1" s="135"/>
      <c r="E1" s="135"/>
      <c r="F1" s="135"/>
      <c r="G1" s="135"/>
      <c r="H1" s="135"/>
      <c r="I1" s="135"/>
      <c r="J1" s="135"/>
    </row>
    <row r="2" spans="1:10" s="1" customFormat="1" ht="48" customHeight="1" x14ac:dyDescent="0.3">
      <c r="A2" s="7" t="s">
        <v>175</v>
      </c>
      <c r="B2" s="7" t="s">
        <v>174</v>
      </c>
      <c r="C2" s="7" t="s">
        <v>177</v>
      </c>
      <c r="D2" s="7" t="s">
        <v>176</v>
      </c>
      <c r="E2" s="7" t="s">
        <v>136</v>
      </c>
      <c r="F2" s="7" t="s">
        <v>137</v>
      </c>
      <c r="G2" s="7" t="s">
        <v>138</v>
      </c>
      <c r="H2" s="7" t="s">
        <v>139</v>
      </c>
      <c r="I2" s="7" t="s">
        <v>140</v>
      </c>
      <c r="J2" s="7" t="s">
        <v>141</v>
      </c>
    </row>
    <row r="3" spans="1:10" s="2" customFormat="1" ht="60" customHeight="1" x14ac:dyDescent="0.3">
      <c r="A3" s="95">
        <v>5888065</v>
      </c>
      <c r="B3" s="5" t="s">
        <v>95</v>
      </c>
      <c r="C3" s="96">
        <v>44013</v>
      </c>
      <c r="D3" s="97" t="s">
        <v>416</v>
      </c>
      <c r="E3" s="5">
        <v>37536050000</v>
      </c>
      <c r="F3" s="5" t="s">
        <v>417</v>
      </c>
      <c r="G3" s="5">
        <v>751002</v>
      </c>
      <c r="H3" s="5"/>
      <c r="I3" s="5" t="s">
        <v>418</v>
      </c>
      <c r="J3" s="5" t="s">
        <v>320</v>
      </c>
    </row>
    <row r="4" spans="1:10" s="2" customFormat="1" ht="39" customHeight="1" x14ac:dyDescent="0.3">
      <c r="A4" s="95"/>
      <c r="B4" s="5"/>
      <c r="C4" s="96"/>
      <c r="D4" s="97"/>
      <c r="E4" s="5"/>
      <c r="F4" s="5"/>
      <c r="G4" s="5"/>
      <c r="H4" s="5"/>
      <c r="I4" s="5"/>
      <c r="J4" s="5"/>
    </row>
    <row r="5" spans="1:10" s="2" customFormat="1" ht="31.5" customHeight="1" x14ac:dyDescent="0.3">
      <c r="A5" s="95"/>
      <c r="B5" s="5"/>
      <c r="C5" s="96"/>
      <c r="D5" s="97"/>
      <c r="E5" s="5"/>
      <c r="F5" s="5"/>
      <c r="G5" s="5"/>
      <c r="H5" s="5"/>
      <c r="I5" s="5"/>
      <c r="J5" s="5"/>
    </row>
    <row r="6" spans="1:10" s="2" customFormat="1" ht="27" customHeight="1" x14ac:dyDescent="0.3">
      <c r="A6" s="95"/>
      <c r="B6" s="5"/>
      <c r="C6" s="96"/>
      <c r="D6" s="97"/>
      <c r="E6" s="5"/>
      <c r="F6" s="5"/>
      <c r="G6" s="5"/>
      <c r="H6" s="5"/>
      <c r="I6" s="5"/>
      <c r="J6" s="5"/>
    </row>
    <row r="7" spans="1:10" s="2" customFormat="1" ht="27" customHeight="1" x14ac:dyDescent="0.3">
      <c r="A7" s="95"/>
      <c r="B7" s="5"/>
      <c r="C7" s="96"/>
      <c r="D7" s="97"/>
      <c r="E7" s="5"/>
      <c r="F7" s="5"/>
      <c r="G7" s="5"/>
      <c r="H7" s="5"/>
      <c r="I7" s="5"/>
      <c r="J7" s="5"/>
    </row>
    <row r="8" spans="1:10" s="2" customFormat="1" ht="27.75" customHeight="1" x14ac:dyDescent="0.3">
      <c r="A8" s="95"/>
      <c r="B8" s="5"/>
      <c r="C8" s="96"/>
      <c r="D8" s="97"/>
      <c r="E8" s="5"/>
      <c r="F8" s="5"/>
      <c r="G8" s="5"/>
      <c r="H8" s="5"/>
      <c r="I8" s="5"/>
      <c r="J8" s="5"/>
    </row>
    <row r="9" spans="1:10" s="2" customFormat="1" ht="32.25" customHeight="1" x14ac:dyDescent="0.3">
      <c r="A9" s="95"/>
      <c r="B9" s="5"/>
      <c r="C9" s="96"/>
      <c r="D9" s="97"/>
      <c r="E9" s="5"/>
      <c r="F9" s="5"/>
      <c r="G9" s="5"/>
      <c r="H9" s="5"/>
      <c r="I9" s="5"/>
      <c r="J9" s="5"/>
    </row>
    <row r="10" spans="1:10" s="2" customFormat="1" ht="27.75" customHeight="1" x14ac:dyDescent="0.3">
      <c r="A10" s="95"/>
      <c r="B10" s="5"/>
      <c r="C10" s="96"/>
      <c r="D10" s="97"/>
      <c r="E10" s="5"/>
      <c r="F10" s="5"/>
      <c r="G10" s="5"/>
      <c r="H10" s="5"/>
      <c r="I10" s="5"/>
      <c r="J10" s="5"/>
    </row>
    <row r="11" spans="1:10" s="2" customFormat="1" ht="27.75" customHeight="1" x14ac:dyDescent="0.3">
      <c r="A11" s="61"/>
      <c r="B11" s="62"/>
      <c r="C11" s="63"/>
      <c r="D11" s="64"/>
      <c r="E11" s="62"/>
      <c r="F11" s="62"/>
      <c r="G11" s="62"/>
      <c r="H11" s="62"/>
      <c r="I11" s="62"/>
      <c r="J11" s="62"/>
    </row>
    <row r="12" spans="1:10" s="2" customFormat="1" ht="28.5" customHeight="1" x14ac:dyDescent="0.3">
      <c r="A12" s="61"/>
      <c r="B12" s="62"/>
      <c r="C12" s="63"/>
      <c r="D12" s="64"/>
      <c r="E12" s="62"/>
      <c r="F12" s="62"/>
      <c r="G12" s="62"/>
      <c r="H12" s="62"/>
      <c r="I12" s="62"/>
      <c r="J12" s="62"/>
    </row>
    <row r="13" spans="1:10" s="2" customFormat="1" ht="30" customHeight="1" x14ac:dyDescent="0.3">
      <c r="A13" s="61"/>
      <c r="B13" s="62"/>
      <c r="C13" s="63"/>
      <c r="D13" s="64"/>
      <c r="E13" s="62"/>
      <c r="F13" s="62"/>
      <c r="G13" s="62"/>
      <c r="H13" s="62"/>
      <c r="I13" s="62"/>
      <c r="J13" s="62"/>
    </row>
    <row r="14" spans="1:10" s="2" customFormat="1" ht="27" customHeight="1" x14ac:dyDescent="0.3">
      <c r="A14" s="61"/>
      <c r="B14" s="62"/>
      <c r="C14" s="63"/>
      <c r="D14" s="64"/>
      <c r="E14" s="62"/>
      <c r="F14" s="62"/>
      <c r="G14" s="62"/>
      <c r="H14" s="62"/>
      <c r="I14" s="62"/>
      <c r="J14" s="62"/>
    </row>
    <row r="15" spans="1:10" s="2" customFormat="1" ht="30" customHeight="1" x14ac:dyDescent="0.3">
      <c r="A15" s="61"/>
      <c r="B15" s="62"/>
      <c r="C15" s="63"/>
      <c r="D15" s="64"/>
      <c r="E15" s="62"/>
      <c r="F15" s="62"/>
      <c r="G15" s="62"/>
      <c r="H15" s="62"/>
      <c r="I15" s="62"/>
      <c r="J15" s="62"/>
    </row>
    <row r="16" spans="1:10" s="2" customFormat="1" ht="32.25" customHeight="1" x14ac:dyDescent="0.3">
      <c r="A16" s="61"/>
      <c r="B16" s="62"/>
      <c r="C16" s="63"/>
      <c r="D16" s="64"/>
      <c r="E16" s="62"/>
      <c r="F16" s="62"/>
      <c r="G16" s="62"/>
      <c r="H16" s="62"/>
      <c r="I16" s="62"/>
      <c r="J16" s="62"/>
    </row>
    <row r="17" spans="1:12" s="2" customFormat="1" ht="30" customHeight="1" x14ac:dyDescent="0.3">
      <c r="A17" s="61"/>
      <c r="B17" s="62"/>
      <c r="C17" s="63"/>
      <c r="D17" s="64"/>
      <c r="E17" s="62"/>
      <c r="F17" s="62"/>
      <c r="G17" s="62"/>
      <c r="H17" s="62"/>
      <c r="I17" s="62"/>
      <c r="J17" s="62"/>
    </row>
    <row r="18" spans="1:12" s="2" customFormat="1" ht="29.25" customHeight="1" x14ac:dyDescent="0.3">
      <c r="A18" s="61"/>
      <c r="B18" s="62"/>
      <c r="C18" s="63"/>
      <c r="D18" s="64"/>
      <c r="E18" s="62"/>
      <c r="F18" s="62"/>
      <c r="G18" s="62"/>
      <c r="H18" s="62"/>
      <c r="I18" s="62"/>
      <c r="J18" s="62"/>
      <c r="L18" s="65"/>
    </row>
    <row r="19" spans="1:12" s="2" customFormat="1" ht="33.75" customHeight="1" x14ac:dyDescent="0.3">
      <c r="A19" s="61"/>
      <c r="B19" s="62"/>
      <c r="C19" s="63"/>
      <c r="D19" s="64"/>
      <c r="E19" s="62"/>
      <c r="F19" s="62"/>
      <c r="G19" s="62"/>
      <c r="H19" s="62"/>
      <c r="I19" s="62"/>
      <c r="J19" s="62"/>
    </row>
    <row r="20" spans="1:12" s="2" customFormat="1" ht="29.25" customHeight="1" x14ac:dyDescent="0.3">
      <c r="A20" s="61"/>
      <c r="B20" s="62"/>
      <c r="C20" s="63"/>
      <c r="D20" s="64"/>
      <c r="E20" s="62"/>
      <c r="F20" s="62"/>
      <c r="G20" s="62"/>
      <c r="H20" s="62"/>
      <c r="I20" s="62"/>
      <c r="J20" s="62"/>
    </row>
    <row r="21" spans="1:12" s="2" customFormat="1" ht="28.5" customHeight="1" x14ac:dyDescent="0.3">
      <c r="A21" s="61"/>
      <c r="B21" s="62"/>
      <c r="C21" s="63"/>
      <c r="D21" s="64"/>
      <c r="E21" s="62"/>
      <c r="F21" s="62"/>
      <c r="G21" s="62"/>
      <c r="H21" s="62"/>
      <c r="I21" s="62"/>
      <c r="J21" s="62"/>
    </row>
    <row r="22" spans="1:12" s="2" customFormat="1" ht="30" customHeight="1" x14ac:dyDescent="0.3">
      <c r="A22" s="61"/>
      <c r="B22" s="62"/>
      <c r="C22" s="63"/>
      <c r="D22" s="64"/>
      <c r="E22" s="62"/>
      <c r="F22" s="62"/>
      <c r="G22" s="62"/>
      <c r="H22" s="62"/>
      <c r="I22" s="62"/>
      <c r="J22" s="62"/>
    </row>
    <row r="23" spans="1:12" s="2" customFormat="1" ht="26.25" customHeight="1" x14ac:dyDescent="0.3">
      <c r="A23" s="61"/>
      <c r="B23" s="62"/>
      <c r="C23" s="63"/>
      <c r="D23" s="64"/>
      <c r="E23" s="62"/>
      <c r="F23" s="62"/>
      <c r="G23" s="62"/>
      <c r="H23" s="62"/>
      <c r="I23" s="62"/>
      <c r="J23" s="62"/>
    </row>
    <row r="24" spans="1:12" s="2" customFormat="1" ht="30.75" customHeight="1" x14ac:dyDescent="0.3">
      <c r="A24" s="61"/>
      <c r="B24" s="62"/>
      <c r="C24" s="63"/>
      <c r="D24" s="64"/>
      <c r="E24" s="62"/>
      <c r="F24" s="62"/>
      <c r="G24" s="62"/>
      <c r="H24" s="62"/>
      <c r="I24" s="62"/>
      <c r="J24" s="62"/>
    </row>
    <row r="25" spans="1:12" s="2" customFormat="1" ht="30.75" customHeight="1" x14ac:dyDescent="0.3">
      <c r="A25" s="61"/>
      <c r="B25" s="62"/>
      <c r="C25" s="63"/>
      <c r="D25" s="64"/>
      <c r="E25" s="62"/>
      <c r="F25" s="62"/>
      <c r="G25" s="62"/>
      <c r="H25" s="62"/>
      <c r="I25" s="62"/>
      <c r="J25" s="62"/>
    </row>
    <row r="26" spans="1:12" s="2" customFormat="1" ht="32.25" customHeight="1" x14ac:dyDescent="0.3">
      <c r="A26" s="61"/>
      <c r="B26" s="62"/>
      <c r="C26" s="63"/>
      <c r="D26" s="64"/>
      <c r="E26" s="62"/>
      <c r="F26" s="62"/>
      <c r="G26" s="62"/>
      <c r="H26" s="62"/>
      <c r="I26" s="62"/>
      <c r="J26" s="62"/>
    </row>
    <row r="27" spans="1:12" s="2" customFormat="1" ht="33" customHeight="1" x14ac:dyDescent="0.3">
      <c r="A27" s="61"/>
      <c r="B27" s="62"/>
      <c r="C27" s="63"/>
      <c r="D27" s="64"/>
      <c r="E27" s="62"/>
      <c r="F27" s="62"/>
      <c r="G27" s="62"/>
      <c r="H27" s="62"/>
      <c r="I27" s="62"/>
      <c r="J27" s="62"/>
    </row>
    <row r="28" spans="1:12" s="2" customFormat="1" ht="33" customHeight="1" x14ac:dyDescent="0.3">
      <c r="A28" s="61"/>
      <c r="B28" s="62"/>
      <c r="C28" s="63"/>
      <c r="D28" s="64"/>
      <c r="E28" s="62"/>
      <c r="F28" s="62"/>
      <c r="G28" s="62"/>
      <c r="H28" s="62"/>
      <c r="I28" s="62"/>
      <c r="J28" s="62"/>
    </row>
    <row r="29" spans="1:12" s="2" customFormat="1" ht="31.5" customHeight="1" x14ac:dyDescent="0.3">
      <c r="A29" s="61"/>
      <c r="B29" s="62"/>
      <c r="C29" s="63"/>
      <c r="D29" s="64"/>
      <c r="E29" s="62"/>
      <c r="F29" s="62"/>
      <c r="G29" s="62"/>
      <c r="H29" s="62"/>
      <c r="I29" s="62"/>
      <c r="J29" s="62"/>
    </row>
    <row r="30" spans="1:12" s="2" customFormat="1" ht="36.75" customHeight="1" x14ac:dyDescent="0.3">
      <c r="A30" s="61"/>
      <c r="B30" s="62"/>
      <c r="C30" s="63"/>
      <c r="D30" s="64"/>
      <c r="E30" s="62"/>
      <c r="F30" s="62"/>
      <c r="G30" s="62"/>
      <c r="H30" s="62"/>
      <c r="I30" s="62"/>
      <c r="J30" s="62"/>
    </row>
    <row r="31" spans="1:12" s="2" customFormat="1" x14ac:dyDescent="0.3"/>
    <row r="32" spans="1:12" s="2" customFormat="1" x14ac:dyDescent="0.3"/>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sheetData>
  <sheetProtection algorithmName="SHA-512" hashValue="pkP39ATiwx1Ki7vm3F+NnNYXME1Fr4SASxS+SQfJyawxl72Yw6VCXhftiHh5rQnTMc1eYlMXnU5f8PL0aqro/Q==" saltValue="xIkQiT0LVyJFzhxo1tLRjw==" spinCount="100000" sheet="1" formatCells="0" formatRows="0" selectLockedCells="1"/>
  <mergeCells count="1">
    <mergeCell ref="A1:J1"/>
  </mergeCells>
  <dataValidations count="9">
    <dataValidation type="textLength" operator="equal" allowBlank="1" showInputMessage="1" showErrorMessage="1" error="This cell must have 11 characters" sqref="E3:E50" xr:uid="{00000000-0002-0000-0200-000000000000}">
      <formula1>11</formula1>
    </dataValidation>
    <dataValidation type="textLength" operator="equal" allowBlank="1" showInputMessage="1" showErrorMessage="1" error="This cell must include two characters" sqref="F31:G50" xr:uid="{00000000-0002-0000-0200-000001000000}">
      <formula1>2</formula1>
    </dataValidation>
    <dataValidation type="textLength" operator="equal" allowBlank="1" showInputMessage="1" showErrorMessage="1" error="This cell must include 2 characters" sqref="F3:F30" xr:uid="{00000000-0002-0000-0200-000002000000}">
      <formula1>2</formula1>
    </dataValidation>
    <dataValidation type="textLength" operator="lessThanOrEqual" allowBlank="1" showInputMessage="1" showErrorMessage="1" error="This cell allows only up to 5 characters" sqref="H3:H49" xr:uid="{00000000-0002-0000-0200-000003000000}">
      <formula1>5</formula1>
    </dataValidation>
    <dataValidation type="textLength" operator="lessThanOrEqual" allowBlank="1" showInputMessage="1" showErrorMessage="1" error="This cell only allows up to 11 characters" sqref="I3:J50" xr:uid="{00000000-0002-0000-0200-000004000000}">
      <formula1>11</formula1>
    </dataValidation>
    <dataValidation type="textLength" operator="equal" allowBlank="1" showInputMessage="1" showErrorMessage="1" error="This cell must have 29 digits" sqref="C31:C50" xr:uid="{00000000-0002-0000-0200-000005000000}">
      <formula1>29</formula1>
    </dataValidation>
    <dataValidation type="list" allowBlank="1" showInputMessage="1" showErrorMessage="1" sqref="L18:L19" xr:uid="{00000000-0002-0000-0200-000006000000}">
      <formula1>$B$3:$B$30</formula1>
    </dataValidation>
    <dataValidation type="list" allowBlank="1" showInputMessage="1" showErrorMessage="1" sqref="B3:B30" xr:uid="{00000000-0002-0000-0200-000007000000}">
      <formula1>BudgetaryType</formula1>
    </dataValidation>
    <dataValidation type="textLength" operator="equal" allowBlank="1" showInputMessage="1" showErrorMessage="1" error="This cell must include 2 characters" sqref="G3:G30" xr:uid="{00000000-0002-0000-0200-000008000000}">
      <formula1>6</formula1>
    </dataValidation>
  </dataValidations>
  <pageMargins left="0.7" right="0.7" top="0.75" bottom="0.75" header="0.3" footer="0.3"/>
  <pageSetup paperSize="5" scale="64" fitToHeight="0" orientation="landscape" r:id="rId1"/>
  <headerFooter>
    <oddFooter>&amp;C&amp;12BGS&amp;R&amp;12Printed: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C7"/>
  <sheetViews>
    <sheetView zoomScaleNormal="100" zoomScaleSheetLayoutView="120" workbookViewId="0">
      <selection activeCell="A3" sqref="A3:C3"/>
    </sheetView>
  </sheetViews>
  <sheetFormatPr defaultRowHeight="14.4" x14ac:dyDescent="0.3"/>
  <cols>
    <col min="1" max="1" width="30.44140625" bestFit="1" customWidth="1"/>
    <col min="2" max="2" width="37.6640625" customWidth="1"/>
    <col min="3" max="3" width="34.5546875" customWidth="1"/>
  </cols>
  <sheetData>
    <row r="1" spans="1:3" ht="25.8" x14ac:dyDescent="0.5">
      <c r="A1" s="136" t="s">
        <v>121</v>
      </c>
      <c r="B1" s="136"/>
      <c r="C1" s="136"/>
    </row>
    <row r="2" spans="1:3" ht="73.5" customHeight="1" x14ac:dyDescent="0.3">
      <c r="A2" s="10" t="s">
        <v>9</v>
      </c>
      <c r="B2" s="9" t="s">
        <v>8</v>
      </c>
      <c r="C2" s="9" t="s">
        <v>135</v>
      </c>
    </row>
    <row r="3" spans="1:3" s="19" customFormat="1" ht="60.75" customHeight="1" x14ac:dyDescent="0.3">
      <c r="A3" s="5" t="s">
        <v>281</v>
      </c>
      <c r="B3" s="5" t="s">
        <v>282</v>
      </c>
      <c r="C3" s="5" t="s">
        <v>283</v>
      </c>
    </row>
    <row r="4" spans="1:3" x14ac:dyDescent="0.3">
      <c r="A4" s="138"/>
      <c r="B4" s="138"/>
      <c r="C4" s="138"/>
    </row>
    <row r="5" spans="1:3" ht="48.75" customHeight="1" x14ac:dyDescent="0.5">
      <c r="A5" s="137" t="s">
        <v>126</v>
      </c>
      <c r="B5" s="137"/>
      <c r="C5" s="137"/>
    </row>
    <row r="6" spans="1:3" ht="70.5" customHeight="1" x14ac:dyDescent="0.3">
      <c r="A6" s="15" t="s">
        <v>196</v>
      </c>
      <c r="B6" s="15" t="s">
        <v>6</v>
      </c>
      <c r="C6" s="15" t="s">
        <v>7</v>
      </c>
    </row>
    <row r="7" spans="1:3" ht="60.75" customHeight="1" x14ac:dyDescent="0.3">
      <c r="A7" s="60"/>
      <c r="B7" s="60"/>
      <c r="C7" s="60"/>
    </row>
  </sheetData>
  <sheetProtection algorithmName="SHA-512" hashValue="+7efI/VFsCYuHP4FhR2a5mwdpZtJfVGB5sPEQSatMr/kgb8SS6fHmCYoD/YC8zVNmorYyeWre5NKE2pq9uVGxA==" saltValue="epjclh+P3poiAKEm06vv/A==" spinCount="100000" sheet="1" formatCells="0" formatRows="0" selectLockedCells="1"/>
  <mergeCells count="3">
    <mergeCell ref="A1:C1"/>
    <mergeCell ref="A5:C5"/>
    <mergeCell ref="A4:C4"/>
  </mergeCells>
  <pageMargins left="0.7" right="0.7" top="0.75" bottom="0.75" header="0.3" footer="0.3"/>
  <pageSetup paperSize="5" fitToHeight="0" orientation="landscape" r:id="rId1"/>
  <headerFooter>
    <oddFooter>&amp;C&amp;12BGS&amp;R&amp;12Printed: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A1:M193"/>
  <sheetViews>
    <sheetView zoomScale="85" zoomScaleNormal="85" zoomScaleSheetLayoutView="110" workbookViewId="0">
      <pane ySplit="2" topLeftCell="A3" activePane="bottomLeft" state="frozen"/>
      <selection activeCell="G10" sqref="G10"/>
      <selection pane="bottomLeft" activeCell="G4" sqref="G4"/>
    </sheetView>
  </sheetViews>
  <sheetFormatPr defaultRowHeight="14.4" x14ac:dyDescent="0.3"/>
  <cols>
    <col min="1" max="1" width="65.109375" customWidth="1"/>
    <col min="2" max="2" width="20.5546875" customWidth="1"/>
    <col min="3" max="4" width="24.109375" customWidth="1"/>
    <col min="5" max="5" width="27" customWidth="1"/>
    <col min="6" max="6" width="26.88671875" customWidth="1"/>
    <col min="7" max="7" width="21.44140625" customWidth="1"/>
    <col min="8" max="8" width="37.44140625" customWidth="1"/>
    <col min="9" max="9" width="35.109375" customWidth="1"/>
    <col min="13" max="13" width="18.5546875" hidden="1" customWidth="1"/>
  </cols>
  <sheetData>
    <row r="1" spans="1:13" ht="25.8" x14ac:dyDescent="0.5">
      <c r="A1" s="139" t="s">
        <v>184</v>
      </c>
      <c r="B1" s="140"/>
      <c r="C1" s="140"/>
      <c r="D1" s="140"/>
      <c r="E1" s="140"/>
      <c r="F1" s="140"/>
      <c r="G1" s="140"/>
      <c r="H1" s="140"/>
      <c r="I1" s="141"/>
    </row>
    <row r="2" spans="1:13" ht="62.4" x14ac:dyDescent="0.3">
      <c r="A2" s="6" t="s">
        <v>183</v>
      </c>
      <c r="B2" s="52" t="s">
        <v>10</v>
      </c>
      <c r="C2" s="6" t="s">
        <v>178</v>
      </c>
      <c r="D2" s="6" t="s">
        <v>179</v>
      </c>
      <c r="E2" s="48" t="s">
        <v>180</v>
      </c>
      <c r="F2" s="48" t="s">
        <v>203</v>
      </c>
      <c r="G2" s="49" t="s">
        <v>116</v>
      </c>
      <c r="H2" s="6" t="s">
        <v>181</v>
      </c>
      <c r="I2" s="6" t="s">
        <v>182</v>
      </c>
    </row>
    <row r="3" spans="1:13" s="58" customFormat="1" ht="181.5" customHeight="1" x14ac:dyDescent="0.3">
      <c r="A3" s="99" t="s">
        <v>319</v>
      </c>
      <c r="B3" s="100">
        <v>70131503</v>
      </c>
      <c r="C3" s="102" t="s">
        <v>102</v>
      </c>
      <c r="D3" s="99">
        <v>0</v>
      </c>
      <c r="E3" s="101" t="s">
        <v>111</v>
      </c>
      <c r="F3" s="101" t="s">
        <v>285</v>
      </c>
      <c r="G3" s="99">
        <v>1</v>
      </c>
      <c r="H3" s="99" t="s">
        <v>278</v>
      </c>
      <c r="I3" s="98" t="s">
        <v>277</v>
      </c>
    </row>
    <row r="4" spans="1:13" s="58" customFormat="1" ht="179.25" customHeight="1" x14ac:dyDescent="0.3">
      <c r="A4" s="99" t="s">
        <v>318</v>
      </c>
      <c r="B4" s="100">
        <v>70131503</v>
      </c>
      <c r="C4" s="102" t="s">
        <v>102</v>
      </c>
      <c r="D4" s="99">
        <v>0</v>
      </c>
      <c r="E4" s="101" t="s">
        <v>111</v>
      </c>
      <c r="F4" s="101" t="s">
        <v>284</v>
      </c>
      <c r="G4" s="99">
        <v>2</v>
      </c>
      <c r="H4" s="99" t="s">
        <v>278</v>
      </c>
      <c r="I4" s="98" t="s">
        <v>277</v>
      </c>
    </row>
    <row r="5" spans="1:13" s="58" customFormat="1" ht="133.5" customHeight="1" x14ac:dyDescent="0.3">
      <c r="A5" s="99"/>
      <c r="B5" s="100"/>
      <c r="C5" s="102"/>
      <c r="D5" s="99"/>
      <c r="E5" s="101"/>
      <c r="F5" s="101"/>
      <c r="G5" s="99"/>
      <c r="H5" s="99"/>
      <c r="I5" s="98"/>
      <c r="M5" s="59" t="s">
        <v>111</v>
      </c>
    </row>
    <row r="6" spans="1:13" s="58" customFormat="1" ht="95.25" customHeight="1" x14ac:dyDescent="0.3">
      <c r="A6" s="99"/>
      <c r="B6" s="100"/>
      <c r="C6" s="102"/>
      <c r="D6" s="99"/>
      <c r="E6" s="101"/>
      <c r="F6" s="101"/>
      <c r="G6" s="99"/>
      <c r="H6" s="99"/>
      <c r="I6" s="98"/>
      <c r="M6" s="59" t="s">
        <v>112</v>
      </c>
    </row>
    <row r="7" spans="1:13" s="58" customFormat="1" ht="60.75" customHeight="1" x14ac:dyDescent="0.3">
      <c r="A7" s="54"/>
      <c r="B7" s="55"/>
      <c r="C7" s="56"/>
      <c r="D7" s="54"/>
      <c r="E7" s="57"/>
      <c r="F7" s="57"/>
      <c r="G7" s="54"/>
      <c r="H7" s="54"/>
      <c r="I7" s="54"/>
      <c r="M7" s="59" t="s">
        <v>113</v>
      </c>
    </row>
    <row r="8" spans="1:13" s="58" customFormat="1" ht="60.75" customHeight="1" x14ac:dyDescent="0.3">
      <c r="A8" s="54"/>
      <c r="B8" s="55"/>
      <c r="C8" s="56"/>
      <c r="D8" s="54"/>
      <c r="E8" s="57"/>
      <c r="F8" s="57"/>
      <c r="G8" s="54"/>
      <c r="H8" s="54"/>
      <c r="I8" s="54"/>
      <c r="M8" s="59" t="s">
        <v>114</v>
      </c>
    </row>
    <row r="9" spans="1:13" s="58" customFormat="1" ht="60.75" customHeight="1" x14ac:dyDescent="0.3">
      <c r="A9" s="54"/>
      <c r="B9" s="55"/>
      <c r="C9" s="56"/>
      <c r="D9" s="54"/>
      <c r="E9" s="57"/>
      <c r="F9" s="57"/>
      <c r="G9" s="54"/>
      <c r="H9" s="54"/>
      <c r="I9" s="54"/>
    </row>
    <row r="10" spans="1:13" s="58" customFormat="1" ht="60.75" customHeight="1" x14ac:dyDescent="0.3">
      <c r="A10" s="54"/>
      <c r="B10" s="55"/>
      <c r="C10" s="56"/>
      <c r="D10" s="54"/>
      <c r="E10" s="57"/>
      <c r="F10" s="57"/>
      <c r="G10" s="54"/>
      <c r="H10" s="54"/>
      <c r="I10" s="54"/>
    </row>
    <row r="11" spans="1:13" s="58" customFormat="1" ht="60.75" customHeight="1" x14ac:dyDescent="0.3">
      <c r="A11" s="54"/>
      <c r="B11" s="55"/>
      <c r="C11" s="56"/>
      <c r="D11" s="54"/>
      <c r="E11" s="57"/>
      <c r="F11" s="57"/>
      <c r="G11" s="54"/>
      <c r="H11" s="54"/>
      <c r="I11" s="54"/>
    </row>
    <row r="12" spans="1:13" s="58" customFormat="1" ht="60.75" customHeight="1" x14ac:dyDescent="0.3">
      <c r="A12" s="54"/>
      <c r="B12" s="55"/>
      <c r="C12" s="56"/>
      <c r="D12" s="54"/>
      <c r="E12" s="57"/>
      <c r="F12" s="57"/>
      <c r="G12" s="54"/>
      <c r="H12" s="54"/>
      <c r="I12" s="54"/>
    </row>
    <row r="13" spans="1:13" s="58" customFormat="1" ht="60.75" customHeight="1" x14ac:dyDescent="0.3">
      <c r="A13" s="54"/>
      <c r="B13" s="55"/>
      <c r="C13" s="56"/>
      <c r="D13" s="54"/>
      <c r="E13" s="57"/>
      <c r="F13" s="57"/>
      <c r="G13" s="54"/>
      <c r="H13" s="54"/>
      <c r="I13" s="54"/>
    </row>
    <row r="14" spans="1:13" s="58" customFormat="1" ht="60.75" customHeight="1" x14ac:dyDescent="0.3">
      <c r="A14" s="54"/>
      <c r="B14" s="55"/>
      <c r="C14" s="56"/>
      <c r="D14" s="54"/>
      <c r="E14" s="57"/>
      <c r="F14" s="57"/>
      <c r="G14" s="54"/>
      <c r="H14" s="54"/>
      <c r="I14" s="54"/>
    </row>
    <row r="15" spans="1:13" s="58" customFormat="1" ht="60.75" customHeight="1" x14ac:dyDescent="0.3">
      <c r="A15" s="54"/>
      <c r="B15" s="55"/>
      <c r="C15" s="56"/>
      <c r="D15" s="54"/>
      <c r="E15" s="57"/>
      <c r="F15" s="57"/>
      <c r="G15" s="54"/>
      <c r="H15" s="54"/>
      <c r="I15" s="54"/>
    </row>
    <row r="16" spans="1:13" s="58" customFormat="1" ht="60.75" customHeight="1" x14ac:dyDescent="0.3">
      <c r="A16" s="54"/>
      <c r="B16" s="55"/>
      <c r="C16" s="56"/>
      <c r="D16" s="54"/>
      <c r="E16" s="57"/>
      <c r="F16" s="57"/>
      <c r="G16" s="54"/>
      <c r="H16" s="54"/>
      <c r="I16" s="54"/>
    </row>
    <row r="17" spans="1:9" s="58" customFormat="1" ht="60.75" customHeight="1" x14ac:dyDescent="0.3">
      <c r="A17" s="54"/>
      <c r="B17" s="55"/>
      <c r="C17" s="56"/>
      <c r="D17" s="54"/>
      <c r="E17" s="57"/>
      <c r="F17" s="57"/>
      <c r="G17" s="54"/>
      <c r="H17" s="54"/>
      <c r="I17" s="54"/>
    </row>
    <row r="18" spans="1:9" s="58" customFormat="1" ht="60.75" customHeight="1" x14ac:dyDescent="0.3">
      <c r="A18" s="54"/>
      <c r="B18" s="55"/>
      <c r="C18" s="56"/>
      <c r="D18" s="54"/>
      <c r="E18" s="57"/>
      <c r="F18" s="57"/>
      <c r="G18" s="54"/>
      <c r="H18" s="54"/>
      <c r="I18" s="54"/>
    </row>
    <row r="19" spans="1:9" s="58" customFormat="1" ht="60.75" customHeight="1" x14ac:dyDescent="0.3">
      <c r="A19" s="54"/>
      <c r="B19" s="55"/>
      <c r="C19" s="56"/>
      <c r="D19" s="54"/>
      <c r="E19" s="57"/>
      <c r="F19" s="57"/>
      <c r="G19" s="54"/>
      <c r="H19" s="54"/>
      <c r="I19" s="54"/>
    </row>
    <row r="20" spans="1:9" s="58" customFormat="1" ht="60.75" customHeight="1" x14ac:dyDescent="0.3">
      <c r="A20" s="54"/>
      <c r="B20" s="55"/>
      <c r="C20" s="56"/>
      <c r="D20" s="54"/>
      <c r="E20" s="57"/>
      <c r="F20" s="57"/>
      <c r="G20" s="54"/>
      <c r="H20" s="54"/>
      <c r="I20" s="54"/>
    </row>
    <row r="21" spans="1:9" s="58" customFormat="1" ht="60.75" customHeight="1" x14ac:dyDescent="0.3">
      <c r="A21" s="54"/>
      <c r="B21" s="55"/>
      <c r="C21" s="56"/>
      <c r="D21" s="54"/>
      <c r="E21" s="57"/>
      <c r="F21" s="57"/>
      <c r="G21" s="54"/>
      <c r="H21" s="54"/>
      <c r="I21" s="54"/>
    </row>
    <row r="22" spans="1:9" s="58" customFormat="1" ht="60.75" customHeight="1" x14ac:dyDescent="0.3">
      <c r="A22" s="54"/>
      <c r="B22" s="55"/>
      <c r="C22" s="56"/>
      <c r="D22" s="54"/>
      <c r="E22" s="57"/>
      <c r="F22" s="57"/>
      <c r="G22" s="54"/>
      <c r="H22" s="54"/>
      <c r="I22" s="54"/>
    </row>
    <row r="23" spans="1:9" s="58" customFormat="1" ht="60.75" customHeight="1" x14ac:dyDescent="0.3">
      <c r="A23" s="54"/>
      <c r="B23" s="55"/>
      <c r="C23" s="56"/>
      <c r="D23" s="54"/>
      <c r="E23" s="57"/>
      <c r="F23" s="57"/>
      <c r="G23" s="54"/>
      <c r="H23" s="54"/>
      <c r="I23" s="54"/>
    </row>
    <row r="24" spans="1:9" s="58" customFormat="1" ht="60.75" customHeight="1" x14ac:dyDescent="0.3">
      <c r="A24" s="54"/>
      <c r="B24" s="55"/>
      <c r="C24" s="56"/>
      <c r="D24" s="54"/>
      <c r="E24" s="57"/>
      <c r="F24" s="57"/>
      <c r="G24" s="54"/>
      <c r="H24" s="54"/>
      <c r="I24" s="54"/>
    </row>
    <row r="25" spans="1:9" s="58" customFormat="1" ht="60.75" customHeight="1" x14ac:dyDescent="0.3">
      <c r="A25" s="54"/>
      <c r="B25" s="55"/>
      <c r="C25" s="56"/>
      <c r="D25" s="54"/>
      <c r="E25" s="57"/>
      <c r="F25" s="57"/>
      <c r="G25" s="54"/>
      <c r="H25" s="54"/>
      <c r="I25" s="54"/>
    </row>
    <row r="26" spans="1:9" s="58" customFormat="1" ht="60.75" customHeight="1" x14ac:dyDescent="0.3">
      <c r="A26" s="54"/>
      <c r="B26" s="55"/>
      <c r="C26" s="56"/>
      <c r="D26" s="54"/>
      <c r="E26" s="57"/>
      <c r="F26" s="57"/>
      <c r="G26" s="54"/>
      <c r="H26" s="54"/>
      <c r="I26" s="54"/>
    </row>
    <row r="27" spans="1:9" s="58" customFormat="1" ht="60.75" customHeight="1" x14ac:dyDescent="0.3">
      <c r="A27" s="54"/>
      <c r="B27" s="55"/>
      <c r="C27" s="56"/>
      <c r="D27" s="54"/>
      <c r="E27" s="57"/>
      <c r="F27" s="57"/>
      <c r="G27" s="54"/>
      <c r="H27" s="54"/>
      <c r="I27" s="54"/>
    </row>
    <row r="28" spans="1:9" s="58" customFormat="1" ht="60.75" customHeight="1" x14ac:dyDescent="0.3">
      <c r="A28" s="54"/>
      <c r="B28" s="55"/>
      <c r="C28" s="56"/>
      <c r="D28" s="54"/>
      <c r="E28" s="57"/>
      <c r="F28" s="57"/>
      <c r="G28" s="54"/>
      <c r="H28" s="54"/>
      <c r="I28" s="54"/>
    </row>
    <row r="29" spans="1:9" s="58" customFormat="1" ht="60.75" customHeight="1" x14ac:dyDescent="0.3">
      <c r="A29" s="54"/>
      <c r="B29" s="55"/>
      <c r="C29" s="56"/>
      <c r="D29" s="54"/>
      <c r="E29" s="57"/>
      <c r="F29" s="57"/>
      <c r="G29" s="54"/>
      <c r="H29" s="54"/>
      <c r="I29" s="54"/>
    </row>
    <row r="30" spans="1:9" s="58" customFormat="1" ht="60.75" customHeight="1" x14ac:dyDescent="0.3">
      <c r="A30" s="54"/>
      <c r="B30" s="55"/>
      <c r="C30" s="56"/>
      <c r="D30" s="54"/>
      <c r="E30" s="57"/>
      <c r="F30" s="57"/>
      <c r="G30" s="54"/>
      <c r="H30" s="54"/>
      <c r="I30" s="54"/>
    </row>
    <row r="31" spans="1:9" s="58" customFormat="1" ht="60.75" customHeight="1" x14ac:dyDescent="0.3">
      <c r="A31" s="54"/>
      <c r="B31" s="55"/>
      <c r="C31" s="56"/>
      <c r="D31" s="54"/>
      <c r="E31" s="57"/>
      <c r="F31" s="57"/>
      <c r="G31" s="54"/>
      <c r="H31" s="54"/>
      <c r="I31" s="54"/>
    </row>
    <row r="32" spans="1:9" s="58" customFormat="1" ht="60.75" customHeight="1" x14ac:dyDescent="0.3">
      <c r="A32" s="54"/>
      <c r="B32" s="55"/>
      <c r="C32" s="56"/>
      <c r="D32" s="54"/>
      <c r="E32" s="57"/>
      <c r="F32" s="57"/>
      <c r="G32" s="54"/>
      <c r="H32" s="54"/>
      <c r="I32" s="54"/>
    </row>
    <row r="33" spans="1:9" s="58" customFormat="1" ht="60.75" customHeight="1" x14ac:dyDescent="0.3">
      <c r="A33" s="54"/>
      <c r="B33" s="55"/>
      <c r="C33" s="56"/>
      <c r="D33" s="54"/>
      <c r="E33" s="57"/>
      <c r="F33" s="57"/>
      <c r="G33" s="54"/>
      <c r="H33" s="54"/>
      <c r="I33" s="54"/>
    </row>
    <row r="34" spans="1:9" s="58" customFormat="1" ht="60.75" customHeight="1" x14ac:dyDescent="0.3">
      <c r="A34" s="54"/>
      <c r="B34" s="55"/>
      <c r="C34" s="56"/>
      <c r="D34" s="54"/>
      <c r="E34" s="57"/>
      <c r="F34" s="57"/>
      <c r="G34" s="54"/>
      <c r="H34" s="54"/>
      <c r="I34" s="54"/>
    </row>
    <row r="35" spans="1:9" s="58" customFormat="1" ht="60.75" customHeight="1" x14ac:dyDescent="0.3">
      <c r="A35" s="54"/>
      <c r="B35" s="55"/>
      <c r="C35" s="56"/>
      <c r="D35" s="54"/>
      <c r="E35" s="57"/>
      <c r="F35" s="57"/>
      <c r="G35" s="54"/>
      <c r="H35" s="54"/>
      <c r="I35" s="54"/>
    </row>
    <row r="36" spans="1:9" s="58" customFormat="1" ht="60.75" customHeight="1" x14ac:dyDescent="0.3">
      <c r="A36" s="54"/>
      <c r="B36" s="55"/>
      <c r="C36" s="56"/>
      <c r="D36" s="54"/>
      <c r="E36" s="57"/>
      <c r="F36" s="57"/>
      <c r="G36" s="54"/>
      <c r="H36" s="54"/>
      <c r="I36" s="54"/>
    </row>
    <row r="37" spans="1:9" s="58" customFormat="1" ht="60.75" customHeight="1" x14ac:dyDescent="0.3">
      <c r="A37" s="54"/>
      <c r="B37" s="55"/>
      <c r="C37" s="56"/>
      <c r="D37" s="54"/>
      <c r="E37" s="57"/>
      <c r="F37" s="57"/>
      <c r="G37" s="54"/>
      <c r="H37" s="54"/>
      <c r="I37" s="54"/>
    </row>
    <row r="38" spans="1:9" s="58" customFormat="1" ht="60.75" customHeight="1" x14ac:dyDescent="0.3">
      <c r="A38" s="54"/>
      <c r="B38" s="55"/>
      <c r="C38" s="56"/>
      <c r="D38" s="54"/>
      <c r="E38" s="57"/>
      <c r="F38" s="57"/>
      <c r="G38" s="54"/>
      <c r="H38" s="54"/>
      <c r="I38" s="54"/>
    </row>
    <row r="39" spans="1:9" s="58" customFormat="1" ht="60.75" customHeight="1" x14ac:dyDescent="0.3">
      <c r="A39" s="54"/>
      <c r="B39" s="55"/>
      <c r="C39" s="56"/>
      <c r="D39" s="54"/>
      <c r="E39" s="57"/>
      <c r="F39" s="57"/>
      <c r="G39" s="54"/>
      <c r="H39" s="54"/>
      <c r="I39" s="54"/>
    </row>
    <row r="40" spans="1:9" s="58" customFormat="1" ht="60.75" customHeight="1" x14ac:dyDescent="0.3">
      <c r="A40" s="54"/>
      <c r="B40" s="55"/>
      <c r="C40" s="56"/>
      <c r="D40" s="54"/>
      <c r="E40" s="57"/>
      <c r="F40" s="57"/>
      <c r="G40" s="54"/>
      <c r="H40" s="54"/>
      <c r="I40" s="54"/>
    </row>
    <row r="41" spans="1:9" s="58" customFormat="1" ht="60.75" customHeight="1" x14ac:dyDescent="0.3">
      <c r="A41" s="54"/>
      <c r="B41" s="55"/>
      <c r="C41" s="56"/>
      <c r="D41" s="54"/>
      <c r="E41" s="57"/>
      <c r="F41" s="57"/>
      <c r="G41" s="54"/>
      <c r="H41" s="54"/>
      <c r="I41" s="54"/>
    </row>
    <row r="42" spans="1:9" s="58" customFormat="1" ht="60.75" customHeight="1" x14ac:dyDescent="0.3">
      <c r="A42" s="54"/>
      <c r="B42" s="55"/>
      <c r="C42" s="56"/>
      <c r="D42" s="54"/>
      <c r="E42" s="57"/>
      <c r="F42" s="57"/>
      <c r="G42" s="54"/>
      <c r="H42" s="54"/>
      <c r="I42" s="54"/>
    </row>
    <row r="43" spans="1:9" s="2" customFormat="1" x14ac:dyDescent="0.3"/>
    <row r="44" spans="1:9" s="2" customFormat="1" x14ac:dyDescent="0.3"/>
    <row r="45" spans="1:9" s="2" customFormat="1" x14ac:dyDescent="0.3"/>
    <row r="46" spans="1:9" s="2" customFormat="1" x14ac:dyDescent="0.3"/>
    <row r="47" spans="1:9" s="2" customFormat="1" x14ac:dyDescent="0.3"/>
    <row r="48" spans="1:9"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sheetData>
  <sheetProtection algorithmName="SHA-512" hashValue="Am1H89OvieutSAnHcmw2dWaQNf8Jvrp/kQmM50YWq8yM7LEEZXgm0CuT28KvgGOcZAR1G+5e1elb1sS40Nr0Kg==" saltValue="sGXQuQuzlJeav2my610aXg==" spinCount="100000" sheet="1" formatCells="0" formatRows="0" selectLockedCells="1"/>
  <mergeCells count="1">
    <mergeCell ref="A1:I1"/>
  </mergeCells>
  <dataValidations count="3">
    <dataValidation type="list" allowBlank="1" showInputMessage="1" showErrorMessage="1" sqref="C3:C42" xr:uid="{00000000-0002-0000-0400-000000000000}">
      <formula1>PaymentCode</formula1>
    </dataValidation>
    <dataValidation type="textLength" operator="lessThanOrEqual" allowBlank="1" showInputMessage="1" showErrorMessage="1" error="This cell only allows up to 2000 characters" sqref="A43:A139 H43:I139" xr:uid="{00000000-0002-0000-0400-000001000000}">
      <formula1>2000</formula1>
    </dataValidation>
    <dataValidation type="list" allowBlank="1" showInputMessage="1" showErrorMessage="1" sqref="E3:E42" xr:uid="{00000000-0002-0000-0400-000002000000}">
      <formula1>$M$5:$M$8</formula1>
    </dataValidation>
  </dataValidations>
  <hyperlinks>
    <hyperlink ref="B2" r:id="rId1" xr:uid="{00000000-0004-0000-0400-000000000000}"/>
  </hyperlinks>
  <pageMargins left="0.7" right="0.7" top="0.75" bottom="0.75" header="0.3" footer="0.3"/>
  <pageSetup paperSize="5" scale="57" fitToHeight="0" orientation="landscape" r:id="rId2"/>
  <headerFooter>
    <oddFooter>&amp;C&amp;12BGS&amp;R&amp;12Printed: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CCFF"/>
    <pageSetUpPr fitToPage="1"/>
  </sheetPr>
  <dimension ref="A1:AB74"/>
  <sheetViews>
    <sheetView zoomScale="80" zoomScaleNormal="80" zoomScaleSheetLayoutView="110" workbookViewId="0">
      <selection activeCell="A3" sqref="A3"/>
    </sheetView>
  </sheetViews>
  <sheetFormatPr defaultRowHeight="48.75" customHeight="1" x14ac:dyDescent="0.3"/>
  <cols>
    <col min="1" max="1" width="46.88671875" customWidth="1"/>
    <col min="2" max="2" width="30.44140625" customWidth="1"/>
    <col min="3" max="3" width="15.109375" customWidth="1"/>
    <col min="4" max="4" width="22.44140625" bestFit="1" customWidth="1"/>
    <col min="5" max="5" width="22.6640625" customWidth="1"/>
    <col min="6" max="6" width="23.6640625" customWidth="1"/>
    <col min="7" max="7" width="15.33203125" customWidth="1"/>
    <col min="8" max="8" width="41.44140625" customWidth="1"/>
    <col min="9" max="9" width="27.109375" bestFit="1" customWidth="1"/>
    <col min="27" max="27" width="9.33203125" customWidth="1"/>
    <col min="28" max="28" width="12.109375" hidden="1" customWidth="1"/>
  </cols>
  <sheetData>
    <row r="1" spans="1:28" ht="48.75" customHeight="1" x14ac:dyDescent="0.3">
      <c r="A1" s="142" t="s">
        <v>11</v>
      </c>
      <c r="B1" s="142"/>
      <c r="C1" s="142"/>
      <c r="D1" s="142"/>
      <c r="E1" s="142"/>
      <c r="F1" s="142"/>
      <c r="G1" s="142"/>
      <c r="H1" s="142"/>
      <c r="I1" s="142"/>
      <c r="J1" s="2"/>
      <c r="K1" s="2"/>
      <c r="L1" s="2"/>
      <c r="M1" s="2"/>
    </row>
    <row r="2" spans="1:28" ht="72.75" customHeight="1" x14ac:dyDescent="0.3">
      <c r="A2" s="11" t="s">
        <v>194</v>
      </c>
      <c r="B2" s="12" t="s">
        <v>12</v>
      </c>
      <c r="C2" s="14" t="s">
        <v>202</v>
      </c>
      <c r="D2" s="13" t="s">
        <v>144</v>
      </c>
      <c r="E2" s="14" t="s">
        <v>145</v>
      </c>
      <c r="F2" s="14" t="s">
        <v>146</v>
      </c>
      <c r="G2" s="14" t="s">
        <v>13</v>
      </c>
      <c r="H2" s="14" t="s">
        <v>143</v>
      </c>
      <c r="I2" s="14" t="s">
        <v>124</v>
      </c>
      <c r="J2" s="2"/>
      <c r="K2" s="2"/>
      <c r="L2" s="2"/>
      <c r="M2" s="2"/>
    </row>
    <row r="3" spans="1:28" s="2" customFormat="1" ht="48.75" customHeight="1" x14ac:dyDescent="0.3">
      <c r="A3" s="53"/>
      <c r="B3" s="53"/>
      <c r="C3" s="53"/>
      <c r="D3" s="53"/>
      <c r="E3" s="53"/>
      <c r="F3" s="53"/>
      <c r="G3" s="53"/>
      <c r="H3" s="53"/>
      <c r="I3" s="53"/>
      <c r="AB3" s="2" t="s">
        <v>117</v>
      </c>
    </row>
    <row r="4" spans="1:28" s="2" customFormat="1" ht="48.75" customHeight="1" x14ac:dyDescent="0.3">
      <c r="A4" s="53"/>
      <c r="B4" s="53"/>
      <c r="C4" s="53"/>
      <c r="D4" s="53"/>
      <c r="E4" s="53"/>
      <c r="F4" s="53"/>
      <c r="G4" s="53"/>
      <c r="H4" s="53"/>
      <c r="I4" s="53"/>
      <c r="AB4" s="2" t="s">
        <v>118</v>
      </c>
    </row>
    <row r="5" spans="1:28" s="2" customFormat="1" ht="48.75" customHeight="1" x14ac:dyDescent="0.3">
      <c r="A5" s="53"/>
      <c r="B5" s="53"/>
      <c r="C5" s="53"/>
      <c r="D5" s="53"/>
      <c r="E5" s="53"/>
      <c r="F5" s="53"/>
      <c r="G5" s="53"/>
      <c r="H5" s="53"/>
      <c r="I5" s="53"/>
    </row>
    <row r="6" spans="1:28" s="2" customFormat="1" ht="48.75" customHeight="1" x14ac:dyDescent="0.3">
      <c r="A6" s="53"/>
      <c r="B6" s="53"/>
      <c r="C6" s="53"/>
      <c r="D6" s="53"/>
      <c r="E6" s="53"/>
      <c r="F6" s="53"/>
      <c r="G6" s="53"/>
      <c r="H6" s="53"/>
      <c r="I6" s="53"/>
    </row>
    <row r="7" spans="1:28" s="2" customFormat="1" ht="48.75" customHeight="1" x14ac:dyDescent="0.3">
      <c r="A7" s="53"/>
      <c r="B7" s="53"/>
      <c r="C7" s="53"/>
      <c r="D7" s="53"/>
      <c r="E7" s="53"/>
      <c r="F7" s="53"/>
      <c r="G7" s="53"/>
      <c r="H7" s="53"/>
      <c r="I7" s="53"/>
    </row>
    <row r="8" spans="1:28" s="2" customFormat="1" ht="48.75" customHeight="1" x14ac:dyDescent="0.3">
      <c r="A8" s="53"/>
      <c r="B8" s="53"/>
      <c r="C8" s="53"/>
      <c r="D8" s="53"/>
      <c r="E8" s="53"/>
      <c r="F8" s="53"/>
      <c r="G8" s="53"/>
      <c r="H8" s="53"/>
      <c r="I8" s="53"/>
    </row>
    <row r="9" spans="1:28" s="2" customFormat="1" ht="48.75" customHeight="1" x14ac:dyDescent="0.3">
      <c r="A9" s="53"/>
      <c r="B9" s="53"/>
      <c r="C9" s="53"/>
      <c r="D9" s="53"/>
      <c r="E9" s="53"/>
      <c r="F9" s="53"/>
      <c r="G9" s="53"/>
      <c r="H9" s="53"/>
      <c r="I9" s="53"/>
    </row>
    <row r="10" spans="1:28" s="2" customFormat="1" ht="48.75" customHeight="1" x14ac:dyDescent="0.3">
      <c r="A10" s="53"/>
      <c r="B10" s="53"/>
      <c r="C10" s="53"/>
      <c r="D10" s="53"/>
      <c r="E10" s="53"/>
      <c r="F10" s="53"/>
      <c r="G10" s="53"/>
      <c r="H10" s="53"/>
      <c r="I10" s="53"/>
    </row>
    <row r="11" spans="1:28" s="2" customFormat="1" ht="48.75" customHeight="1" x14ac:dyDescent="0.3">
      <c r="A11" s="53"/>
      <c r="B11" s="53"/>
      <c r="C11" s="53"/>
      <c r="D11" s="53"/>
      <c r="E11" s="53"/>
      <c r="F11" s="53"/>
      <c r="G11" s="53"/>
      <c r="H11" s="53"/>
      <c r="I11" s="53"/>
    </row>
    <row r="12" spans="1:28" s="2" customFormat="1" ht="48.75" customHeight="1" x14ac:dyDescent="0.3">
      <c r="A12" s="53"/>
      <c r="B12" s="53"/>
      <c r="C12" s="53"/>
      <c r="D12" s="53"/>
      <c r="E12" s="53"/>
      <c r="F12" s="53"/>
      <c r="G12" s="53"/>
      <c r="H12" s="53"/>
      <c r="I12" s="53"/>
    </row>
    <row r="13" spans="1:28" s="2" customFormat="1" ht="48.75" customHeight="1" x14ac:dyDescent="0.3">
      <c r="A13" s="53"/>
      <c r="B13" s="53"/>
      <c r="C13" s="53"/>
      <c r="D13" s="53"/>
      <c r="E13" s="53"/>
      <c r="F13" s="53"/>
      <c r="G13" s="53"/>
      <c r="H13" s="53"/>
      <c r="I13" s="53"/>
    </row>
    <row r="14" spans="1:28" s="2" customFormat="1" ht="48.75" customHeight="1" x14ac:dyDescent="0.3">
      <c r="A14" s="53"/>
      <c r="B14" s="53"/>
      <c r="C14" s="53"/>
      <c r="D14" s="53"/>
      <c r="E14" s="53"/>
      <c r="F14" s="53"/>
      <c r="G14" s="53"/>
      <c r="H14" s="53"/>
      <c r="I14" s="53"/>
    </row>
    <row r="15" spans="1:28" s="2" customFormat="1" ht="48.75" customHeight="1" x14ac:dyDescent="0.3">
      <c r="A15" s="53"/>
      <c r="B15" s="53"/>
      <c r="C15" s="53"/>
      <c r="D15" s="53"/>
      <c r="E15" s="53"/>
      <c r="F15" s="53"/>
      <c r="G15" s="53"/>
      <c r="H15" s="53"/>
      <c r="I15" s="53"/>
    </row>
    <row r="16" spans="1:28" s="2" customFormat="1" ht="48.75" customHeight="1" x14ac:dyDescent="0.3">
      <c r="A16" s="53"/>
      <c r="B16" s="53"/>
      <c r="C16" s="53"/>
      <c r="D16" s="53"/>
      <c r="E16" s="53"/>
      <c r="F16" s="53"/>
      <c r="G16" s="53"/>
      <c r="H16" s="53"/>
      <c r="I16" s="53"/>
    </row>
    <row r="17" spans="1:9" s="2" customFormat="1" ht="48.75" customHeight="1" x14ac:dyDescent="0.3">
      <c r="A17" s="53"/>
      <c r="B17" s="53"/>
      <c r="C17" s="53"/>
      <c r="D17" s="53"/>
      <c r="E17" s="53"/>
      <c r="F17" s="53"/>
      <c r="G17" s="53"/>
      <c r="H17" s="53"/>
      <c r="I17" s="53"/>
    </row>
    <row r="18" spans="1:9" s="2" customFormat="1" ht="48.75" customHeight="1" x14ac:dyDescent="0.3">
      <c r="A18" s="53"/>
      <c r="B18" s="53"/>
      <c r="C18" s="53"/>
      <c r="D18" s="53"/>
      <c r="E18" s="53"/>
      <c r="F18" s="53"/>
      <c r="G18" s="53"/>
      <c r="H18" s="53"/>
      <c r="I18" s="53"/>
    </row>
    <row r="19" spans="1:9" s="2" customFormat="1" ht="48.75" customHeight="1" x14ac:dyDescent="0.3">
      <c r="A19" s="53"/>
      <c r="B19" s="53"/>
      <c r="C19" s="53"/>
      <c r="D19" s="53"/>
      <c r="E19" s="53"/>
      <c r="F19" s="53"/>
      <c r="G19" s="53"/>
      <c r="H19" s="53"/>
      <c r="I19" s="53"/>
    </row>
    <row r="20" spans="1:9" s="2" customFormat="1" ht="48.75" customHeight="1" x14ac:dyDescent="0.3">
      <c r="A20" s="53"/>
      <c r="B20" s="53"/>
      <c r="C20" s="53"/>
      <c r="D20" s="53"/>
      <c r="E20" s="53"/>
      <c r="F20" s="53"/>
      <c r="G20" s="53"/>
      <c r="H20" s="53"/>
      <c r="I20" s="53"/>
    </row>
    <row r="21" spans="1:9" s="2" customFormat="1" ht="48.75" customHeight="1" x14ac:dyDescent="0.3">
      <c r="A21" s="53"/>
      <c r="B21" s="53"/>
      <c r="C21" s="53"/>
      <c r="D21" s="53"/>
      <c r="E21" s="53"/>
      <c r="F21" s="53"/>
      <c r="G21" s="53"/>
      <c r="H21" s="53"/>
      <c r="I21" s="53"/>
    </row>
    <row r="22" spans="1:9" s="2" customFormat="1" ht="48.75" customHeight="1" x14ac:dyDescent="0.3">
      <c r="A22" s="53"/>
      <c r="B22" s="53"/>
      <c r="C22" s="53"/>
      <c r="D22" s="53"/>
      <c r="E22" s="53"/>
      <c r="F22" s="53"/>
      <c r="G22" s="53"/>
      <c r="H22" s="53"/>
      <c r="I22" s="53"/>
    </row>
    <row r="23" spans="1:9" s="2" customFormat="1" ht="48.75" customHeight="1" x14ac:dyDescent="0.3">
      <c r="A23" s="53"/>
      <c r="B23" s="53"/>
      <c r="C23" s="53"/>
      <c r="D23" s="53"/>
      <c r="E23" s="53"/>
      <c r="F23" s="53"/>
      <c r="G23" s="53"/>
      <c r="H23" s="53"/>
      <c r="I23" s="53"/>
    </row>
    <row r="24" spans="1:9" s="2" customFormat="1" ht="48.75" customHeight="1" x14ac:dyDescent="0.3">
      <c r="A24" s="53"/>
      <c r="B24" s="53"/>
      <c r="C24" s="53"/>
      <c r="D24" s="53"/>
      <c r="E24" s="53"/>
      <c r="F24" s="53"/>
      <c r="G24" s="53"/>
      <c r="H24" s="53"/>
      <c r="I24" s="53"/>
    </row>
    <row r="25" spans="1:9" s="2" customFormat="1" ht="48.75" customHeight="1" x14ac:dyDescent="0.3">
      <c r="A25" s="53"/>
      <c r="B25" s="53"/>
      <c r="C25" s="53"/>
      <c r="D25" s="53"/>
      <c r="E25" s="53"/>
      <c r="F25" s="53"/>
      <c r="G25" s="53"/>
      <c r="H25" s="53"/>
      <c r="I25" s="53"/>
    </row>
    <row r="26" spans="1:9" s="2" customFormat="1" ht="48.75" customHeight="1" x14ac:dyDescent="0.3">
      <c r="A26" s="53"/>
      <c r="B26" s="53"/>
      <c r="C26" s="53"/>
      <c r="D26" s="53"/>
      <c r="E26" s="53"/>
      <c r="F26" s="53"/>
      <c r="G26" s="53"/>
      <c r="H26" s="53"/>
      <c r="I26" s="53"/>
    </row>
    <row r="27" spans="1:9" s="2" customFormat="1" ht="48.75" customHeight="1" x14ac:dyDescent="0.3">
      <c r="A27" s="53"/>
      <c r="B27" s="53"/>
      <c r="C27" s="53"/>
      <c r="D27" s="53"/>
      <c r="E27" s="53"/>
      <c r="F27" s="53"/>
      <c r="G27" s="53"/>
      <c r="H27" s="53"/>
      <c r="I27" s="53"/>
    </row>
    <row r="28" spans="1:9" s="2" customFormat="1" ht="48.75" customHeight="1" x14ac:dyDescent="0.3">
      <c r="A28" s="53"/>
      <c r="B28" s="53"/>
      <c r="C28" s="53"/>
      <c r="D28" s="53"/>
      <c r="E28" s="53"/>
      <c r="F28" s="53"/>
      <c r="G28" s="53"/>
      <c r="H28" s="53"/>
      <c r="I28" s="53"/>
    </row>
    <row r="29" spans="1:9" s="2" customFormat="1" ht="48.75" customHeight="1" x14ac:dyDescent="0.3">
      <c r="A29" s="53"/>
      <c r="B29" s="53"/>
      <c r="C29" s="53"/>
      <c r="D29" s="53"/>
      <c r="E29" s="53"/>
      <c r="F29" s="53"/>
      <c r="G29" s="53"/>
      <c r="H29" s="53"/>
      <c r="I29" s="53"/>
    </row>
    <row r="30" spans="1:9" s="2" customFormat="1" ht="48.75" customHeight="1" x14ac:dyDescent="0.3">
      <c r="A30" s="53"/>
      <c r="B30" s="53"/>
      <c r="C30" s="53"/>
      <c r="D30" s="53"/>
      <c r="E30" s="53"/>
      <c r="F30" s="53"/>
      <c r="G30" s="53"/>
      <c r="H30" s="53"/>
      <c r="I30" s="53"/>
    </row>
    <row r="31" spans="1:9" s="2" customFormat="1" ht="48.75" customHeight="1" x14ac:dyDescent="0.3"/>
    <row r="32" spans="1:9" s="2" customFormat="1" ht="48.75" customHeight="1" x14ac:dyDescent="0.3"/>
    <row r="33" s="2" customFormat="1" ht="48.75" customHeight="1" x14ac:dyDescent="0.3"/>
    <row r="34" s="2" customFormat="1" ht="48.75" customHeight="1" x14ac:dyDescent="0.3"/>
    <row r="35" s="2" customFormat="1" ht="48.75" customHeight="1" x14ac:dyDescent="0.3"/>
    <row r="36" s="2" customFormat="1" ht="48.75" customHeight="1" x14ac:dyDescent="0.3"/>
    <row r="37" s="2" customFormat="1" ht="48.75" customHeight="1" x14ac:dyDescent="0.3"/>
    <row r="38" s="2" customFormat="1" ht="48.75" customHeight="1" x14ac:dyDescent="0.3"/>
    <row r="39" s="2" customFormat="1" ht="48.75" customHeight="1" x14ac:dyDescent="0.3"/>
    <row r="40" s="2" customFormat="1" ht="48.75" customHeight="1" x14ac:dyDescent="0.3"/>
    <row r="41" s="2" customFormat="1" ht="48.75" customHeight="1" x14ac:dyDescent="0.3"/>
    <row r="42" s="2" customFormat="1" ht="48.75" customHeight="1" x14ac:dyDescent="0.3"/>
    <row r="43" s="2" customFormat="1" ht="48.75" customHeight="1" x14ac:dyDescent="0.3"/>
    <row r="44" s="2" customFormat="1" ht="48.75" customHeight="1" x14ac:dyDescent="0.3"/>
    <row r="45" s="2" customFormat="1" ht="48.75" customHeight="1" x14ac:dyDescent="0.3"/>
    <row r="46" s="2" customFormat="1" ht="48.75" customHeight="1" x14ac:dyDescent="0.3"/>
    <row r="47" s="2" customFormat="1" ht="48.75" customHeight="1" x14ac:dyDescent="0.3"/>
    <row r="48" s="2" customFormat="1" ht="48.75" customHeight="1" x14ac:dyDescent="0.3"/>
    <row r="49" s="2" customFormat="1" ht="48.75" customHeight="1" x14ac:dyDescent="0.3"/>
    <row r="50" s="2" customFormat="1" ht="48.75" customHeight="1" x14ac:dyDescent="0.3"/>
    <row r="51" s="2" customFormat="1" ht="48.75" customHeight="1" x14ac:dyDescent="0.3"/>
    <row r="52" s="2" customFormat="1" ht="48.75" customHeight="1" x14ac:dyDescent="0.3"/>
    <row r="53" s="2" customFormat="1" ht="48.75" customHeight="1" x14ac:dyDescent="0.3"/>
    <row r="54" s="2" customFormat="1" ht="48.75" customHeight="1" x14ac:dyDescent="0.3"/>
    <row r="55" s="2" customFormat="1" ht="48.75" customHeight="1" x14ac:dyDescent="0.3"/>
    <row r="56" s="2" customFormat="1" ht="48.75" customHeight="1" x14ac:dyDescent="0.3"/>
    <row r="57" s="2" customFormat="1" ht="48.75" customHeight="1" x14ac:dyDescent="0.3"/>
    <row r="58" s="2" customFormat="1" ht="48.75" customHeight="1" x14ac:dyDescent="0.3"/>
    <row r="59" s="2" customFormat="1" ht="48.75" customHeight="1" x14ac:dyDescent="0.3"/>
    <row r="60" s="2" customFormat="1" ht="48.75" customHeight="1" x14ac:dyDescent="0.3"/>
    <row r="61" s="2" customFormat="1" ht="48.75" customHeight="1" x14ac:dyDescent="0.3"/>
    <row r="62" s="2" customFormat="1" ht="48.75" customHeight="1" x14ac:dyDescent="0.3"/>
    <row r="63" s="2" customFormat="1" ht="48.75" customHeight="1" x14ac:dyDescent="0.3"/>
    <row r="64" s="2" customFormat="1" ht="48.75" customHeight="1" x14ac:dyDescent="0.3"/>
    <row r="65" s="2" customFormat="1" ht="48.75" customHeight="1" x14ac:dyDescent="0.3"/>
    <row r="66" s="2" customFormat="1" ht="48.75" customHeight="1" x14ac:dyDescent="0.3"/>
    <row r="67" s="2" customFormat="1" ht="48.75" customHeight="1" x14ac:dyDescent="0.3"/>
    <row r="68" s="2" customFormat="1" ht="48.75" customHeight="1" x14ac:dyDescent="0.3"/>
    <row r="69" s="2" customFormat="1" ht="48.75" customHeight="1" x14ac:dyDescent="0.3"/>
    <row r="70" s="2" customFormat="1" ht="48.75" customHeight="1" x14ac:dyDescent="0.3"/>
    <row r="71" s="2" customFormat="1" ht="48.75" customHeight="1" x14ac:dyDescent="0.3"/>
    <row r="72" s="2" customFormat="1" ht="48.75" customHeight="1" x14ac:dyDescent="0.3"/>
    <row r="73" s="2" customFormat="1" ht="48.75" customHeight="1" x14ac:dyDescent="0.3"/>
    <row r="74" s="2" customFormat="1" ht="48.75" customHeight="1" x14ac:dyDescent="0.3"/>
  </sheetData>
  <sheetProtection algorithmName="SHA-512" hashValue="aeRG1D+jHfZwf2hKtrT9jPnVGsHDRQ1qPNhbsTQp4zXq3Lgr7XUjX/epR/6PvekXipbG4hDirpcGXYMcCgZ7eA==" saltValue="Uhw5AldG0n5+Nd5wd3AjgQ==" spinCount="100000" sheet="1" formatCells="0" formatRows="0" selectLockedCells="1"/>
  <mergeCells count="1">
    <mergeCell ref="A1:I1"/>
  </mergeCells>
  <dataValidations count="2">
    <dataValidation type="textLength" operator="lessThanOrEqual" allowBlank="1" showInputMessage="1" showErrorMessage="1" error="This cell only allows up to 60 characters" sqref="H3:H47" xr:uid="{00000000-0002-0000-0500-000000000000}">
      <formula1>60</formula1>
    </dataValidation>
    <dataValidation type="list" allowBlank="1" showInputMessage="1" showErrorMessage="1" sqref="I3:I30" xr:uid="{00000000-0002-0000-0500-000001000000}">
      <formula1>$AB$3:$AB$4</formula1>
    </dataValidation>
  </dataValidations>
  <pageMargins left="0.7" right="0.7" top="0.75" bottom="0.75" header="0.3" footer="0.3"/>
  <pageSetup paperSize="5" scale="65" fitToHeight="0" orientation="landscape" r:id="rId1"/>
  <headerFooter>
    <oddFooter>&amp;C&amp;12BGS&amp;R&amp;12Printed: &amp;D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2000000}">
          <x14:formula1>
            <xm:f>'Set-Up Control'!$C$9:$C$13</xm:f>
          </x14:formula1>
          <xm:sqref>C3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workbookViewId="0">
      <selection activeCell="E23" sqref="E23"/>
    </sheetView>
  </sheetViews>
  <sheetFormatPr defaultColWidth="8.88671875" defaultRowHeight="14.4" x14ac:dyDescent="0.3"/>
  <cols>
    <col min="1" max="1" width="33" style="111" customWidth="1"/>
    <col min="2" max="2" width="28.6640625" style="111" customWidth="1"/>
    <col min="3" max="3" width="15.109375" style="111" customWidth="1"/>
    <col min="4" max="4" width="35.33203125" style="111" customWidth="1"/>
    <col min="5" max="5" width="13.88671875" style="111" customWidth="1"/>
    <col min="6" max="16384" width="8.88671875" style="111"/>
  </cols>
  <sheetData>
    <row r="1" spans="1:5" x14ac:dyDescent="0.3">
      <c r="B1" s="112" t="s">
        <v>398</v>
      </c>
      <c r="C1" s="112" t="s">
        <v>399</v>
      </c>
      <c r="D1" s="112" t="s">
        <v>400</v>
      </c>
      <c r="E1" s="112" t="s">
        <v>401</v>
      </c>
    </row>
    <row r="2" spans="1:5" x14ac:dyDescent="0.3">
      <c r="A2" s="113" t="s">
        <v>402</v>
      </c>
      <c r="B2" s="113" t="s">
        <v>407</v>
      </c>
      <c r="C2" s="111" t="s">
        <v>408</v>
      </c>
      <c r="D2" s="114" t="s">
        <v>397</v>
      </c>
      <c r="E2" s="115" t="s">
        <v>409</v>
      </c>
    </row>
    <row r="3" spans="1:5" x14ac:dyDescent="0.3">
      <c r="A3" s="113" t="s">
        <v>403</v>
      </c>
      <c r="B3" s="116" t="s">
        <v>413</v>
      </c>
      <c r="C3" s="111" t="s">
        <v>412</v>
      </c>
      <c r="D3" s="114" t="s">
        <v>411</v>
      </c>
      <c r="E3" s="115" t="s">
        <v>410</v>
      </c>
    </row>
    <row r="4" spans="1:5" x14ac:dyDescent="0.3">
      <c r="A4" s="113" t="s">
        <v>404</v>
      </c>
      <c r="B4" s="116"/>
    </row>
    <row r="5" spans="1:5" x14ac:dyDescent="0.3">
      <c r="A5" s="113" t="s">
        <v>405</v>
      </c>
      <c r="B5" s="116"/>
    </row>
    <row r="6" spans="1:5" x14ac:dyDescent="0.3">
      <c r="A6" s="113" t="s">
        <v>406</v>
      </c>
      <c r="B6" s="116"/>
    </row>
    <row r="7" spans="1:5" x14ac:dyDescent="0.3">
      <c r="A7" s="68"/>
      <c r="B7" s="116"/>
    </row>
    <row r="8" spans="1:5" x14ac:dyDescent="0.3">
      <c r="A8" s="68"/>
      <c r="B8" s="116"/>
    </row>
    <row r="9" spans="1:5" x14ac:dyDescent="0.3">
      <c r="A9" s="68"/>
      <c r="B9" s="116"/>
    </row>
    <row r="10" spans="1:5" x14ac:dyDescent="0.3">
      <c r="A10" s="68"/>
      <c r="B10" s="116"/>
    </row>
    <row r="11" spans="1:5" x14ac:dyDescent="0.3">
      <c r="A11" s="68"/>
      <c r="B11" s="117"/>
    </row>
    <row r="12" spans="1:5" x14ac:dyDescent="0.3">
      <c r="A12" s="68"/>
      <c r="B12" s="118"/>
    </row>
    <row r="13" spans="1:5" x14ac:dyDescent="0.3">
      <c r="A13" s="69"/>
      <c r="B13" s="119"/>
    </row>
    <row r="14" spans="1:5" x14ac:dyDescent="0.3">
      <c r="A14" s="69"/>
      <c r="B14" s="119"/>
    </row>
    <row r="15" spans="1:5" x14ac:dyDescent="0.3">
      <c r="A15" s="69"/>
      <c r="B15" s="119"/>
    </row>
    <row r="16" spans="1:5" x14ac:dyDescent="0.3">
      <c r="A16" s="70"/>
      <c r="B16" s="119"/>
    </row>
    <row r="17" spans="1:5" x14ac:dyDescent="0.3">
      <c r="A17" s="67"/>
      <c r="B17" s="119"/>
    </row>
    <row r="18" spans="1:5" x14ac:dyDescent="0.3">
      <c r="A18" s="67"/>
      <c r="B18" s="119"/>
    </row>
    <row r="19" spans="1:5" x14ac:dyDescent="0.3">
      <c r="A19" s="67"/>
      <c r="B19" s="120"/>
    </row>
    <row r="20" spans="1:5" x14ac:dyDescent="0.3">
      <c r="A20" s="67"/>
      <c r="B20" s="119"/>
    </row>
    <row r="21" spans="1:5" x14ac:dyDescent="0.3">
      <c r="A21" s="67"/>
      <c r="B21" s="119"/>
    </row>
    <row r="22" spans="1:5" x14ac:dyDescent="0.3">
      <c r="A22" s="67"/>
      <c r="B22" s="119"/>
    </row>
    <row r="23" spans="1:5" x14ac:dyDescent="0.3">
      <c r="A23" s="67"/>
      <c r="B23" s="119"/>
    </row>
    <row r="24" spans="1:5" x14ac:dyDescent="0.3">
      <c r="A24" s="68"/>
      <c r="B24" s="121"/>
    </row>
    <row r="25" spans="1:5" x14ac:dyDescent="0.3">
      <c r="B25" s="122"/>
    </row>
    <row r="27" spans="1:5" x14ac:dyDescent="0.3">
      <c r="B27" s="112"/>
      <c r="C27" s="112"/>
      <c r="D27" s="112"/>
      <c r="E27" s="112"/>
    </row>
    <row r="28" spans="1:5" x14ac:dyDescent="0.3">
      <c r="A28" s="113"/>
      <c r="B28" s="113"/>
    </row>
    <row r="29" spans="1:5" x14ac:dyDescent="0.3">
      <c r="A29" s="113"/>
      <c r="B29" s="113"/>
    </row>
    <row r="30" spans="1:5" x14ac:dyDescent="0.3">
      <c r="A30" s="113"/>
      <c r="B30" s="113"/>
    </row>
    <row r="31" spans="1:5" x14ac:dyDescent="0.3">
      <c r="A31" s="113"/>
      <c r="B31" s="113"/>
    </row>
    <row r="32" spans="1:5" x14ac:dyDescent="0.3">
      <c r="A32" s="113"/>
      <c r="B32" s="113"/>
    </row>
  </sheetData>
  <dataValidations count="1">
    <dataValidation type="list" allowBlank="1" showInputMessage="1" showErrorMessage="1" sqref="B17" xr:uid="{00000000-0002-0000-0600-000000000000}">
      <formula1>"Please choose one, Yes, No"</formula1>
    </dataValidation>
  </dataValidations>
  <hyperlinks>
    <hyperlink ref="D2" r:id="rId1" xr:uid="{D2A32A23-3580-4A13-897C-2F4EF2AA7190}"/>
    <hyperlink ref="D3" r:id="rId2" display="mailto:Jessica.Arencibia@CollierCountyFL.gov" xr:uid="{1B3B3F47-7507-4998-A04D-0960C19D2AE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61"/>
  <sheetViews>
    <sheetView workbookViewId="0">
      <selection activeCell="I35" sqref="I35"/>
    </sheetView>
  </sheetViews>
  <sheetFormatPr defaultColWidth="9.109375" defaultRowHeight="14.4" x14ac:dyDescent="0.3"/>
  <cols>
    <col min="1" max="1" width="15.5546875" style="67" customWidth="1"/>
    <col min="2" max="2" width="41.88671875" style="67" customWidth="1"/>
    <col min="3" max="3" width="14.6640625" style="67" customWidth="1"/>
    <col min="4" max="4" width="41.88671875" style="67" customWidth="1"/>
    <col min="5" max="9" width="15.6640625" style="67" customWidth="1"/>
    <col min="10" max="16384" width="9.109375" style="67"/>
  </cols>
  <sheetData>
    <row r="1" spans="1:9" ht="18" x14ac:dyDescent="0.35">
      <c r="A1" s="143" t="s">
        <v>206</v>
      </c>
      <c r="B1" s="144"/>
      <c r="C1" s="144"/>
      <c r="D1" s="144"/>
      <c r="E1" s="144"/>
      <c r="F1" s="144"/>
      <c r="G1" s="144"/>
      <c r="H1" s="144"/>
      <c r="I1" s="145"/>
    </row>
    <row r="2" spans="1:9" hidden="1" x14ac:dyDescent="0.3">
      <c r="A2" s="71"/>
      <c r="B2" s="71" t="s">
        <v>207</v>
      </c>
      <c r="C2" s="71"/>
      <c r="D2" s="71"/>
      <c r="E2" s="72" t="s">
        <v>208</v>
      </c>
      <c r="F2" s="73" t="s">
        <v>208</v>
      </c>
      <c r="G2" s="73" t="s">
        <v>209</v>
      </c>
      <c r="H2" s="73" t="s">
        <v>209</v>
      </c>
      <c r="I2" s="73" t="s">
        <v>208</v>
      </c>
    </row>
    <row r="3" spans="1:9" ht="27.6" hidden="1" x14ac:dyDescent="0.3">
      <c r="A3" s="71" t="s">
        <v>210</v>
      </c>
      <c r="B3" s="71" t="s">
        <v>211</v>
      </c>
      <c r="C3" s="71"/>
      <c r="D3" s="71" t="s">
        <v>212</v>
      </c>
      <c r="E3" s="74" t="s">
        <v>213</v>
      </c>
      <c r="F3" s="75" t="s">
        <v>214</v>
      </c>
      <c r="G3" s="75" t="s">
        <v>215</v>
      </c>
      <c r="H3" s="75" t="s">
        <v>216</v>
      </c>
      <c r="I3" s="75" t="s">
        <v>217</v>
      </c>
    </row>
    <row r="4" spans="1:9" hidden="1" x14ac:dyDescent="0.3">
      <c r="A4" s="76" t="s">
        <v>218</v>
      </c>
      <c r="B4" s="77"/>
      <c r="C4" s="77"/>
      <c r="D4" s="77"/>
      <c r="E4" s="78">
        <v>0</v>
      </c>
      <c r="F4" s="79">
        <v>0</v>
      </c>
      <c r="G4" s="80">
        <f t="shared" ref="G4:G13" si="0">(I4-F4)*E4</f>
        <v>0</v>
      </c>
      <c r="H4" s="80">
        <f t="shared" ref="H4:H13" si="1">I4-F4-G4</f>
        <v>0</v>
      </c>
      <c r="I4" s="79">
        <v>0</v>
      </c>
    </row>
    <row r="5" spans="1:9" hidden="1" x14ac:dyDescent="0.3">
      <c r="A5" s="76" t="s">
        <v>219</v>
      </c>
      <c r="B5" s="77"/>
      <c r="C5" s="77"/>
      <c r="D5" s="77"/>
      <c r="E5" s="78">
        <v>0</v>
      </c>
      <c r="F5" s="79">
        <v>0</v>
      </c>
      <c r="G5" s="80">
        <f t="shared" si="0"/>
        <v>0</v>
      </c>
      <c r="H5" s="80">
        <f t="shared" si="1"/>
        <v>0</v>
      </c>
      <c r="I5" s="79">
        <v>0</v>
      </c>
    </row>
    <row r="6" spans="1:9" hidden="1" x14ac:dyDescent="0.3">
      <c r="A6" s="76" t="s">
        <v>220</v>
      </c>
      <c r="B6" s="77"/>
      <c r="C6" s="77"/>
      <c r="D6" s="77"/>
      <c r="E6" s="78">
        <v>0</v>
      </c>
      <c r="F6" s="79">
        <v>0</v>
      </c>
      <c r="G6" s="80">
        <f t="shared" si="0"/>
        <v>0</v>
      </c>
      <c r="H6" s="80">
        <f t="shared" si="1"/>
        <v>0</v>
      </c>
      <c r="I6" s="79">
        <v>0</v>
      </c>
    </row>
    <row r="7" spans="1:9" hidden="1" x14ac:dyDescent="0.3">
      <c r="A7" s="76" t="s">
        <v>221</v>
      </c>
      <c r="B7" s="77"/>
      <c r="C7" s="77"/>
      <c r="D7" s="77"/>
      <c r="E7" s="78">
        <v>0</v>
      </c>
      <c r="F7" s="79">
        <v>0</v>
      </c>
      <c r="G7" s="80">
        <f t="shared" si="0"/>
        <v>0</v>
      </c>
      <c r="H7" s="80">
        <f t="shared" si="1"/>
        <v>0</v>
      </c>
      <c r="I7" s="79">
        <v>0</v>
      </c>
    </row>
    <row r="8" spans="1:9" hidden="1" x14ac:dyDescent="0.3">
      <c r="A8" s="76" t="s">
        <v>222</v>
      </c>
      <c r="B8" s="77"/>
      <c r="C8" s="77"/>
      <c r="D8" s="77"/>
      <c r="E8" s="78">
        <v>0</v>
      </c>
      <c r="F8" s="79">
        <v>0</v>
      </c>
      <c r="G8" s="80">
        <f t="shared" si="0"/>
        <v>0</v>
      </c>
      <c r="H8" s="80">
        <f t="shared" si="1"/>
        <v>0</v>
      </c>
      <c r="I8" s="79">
        <v>0</v>
      </c>
    </row>
    <row r="9" spans="1:9" hidden="1" x14ac:dyDescent="0.3">
      <c r="A9" s="76" t="s">
        <v>223</v>
      </c>
      <c r="B9" s="77"/>
      <c r="C9" s="77"/>
      <c r="D9" s="77"/>
      <c r="E9" s="78">
        <v>0</v>
      </c>
      <c r="F9" s="79">
        <v>0</v>
      </c>
      <c r="G9" s="80">
        <f t="shared" si="0"/>
        <v>0</v>
      </c>
      <c r="H9" s="80">
        <f t="shared" si="1"/>
        <v>0</v>
      </c>
      <c r="I9" s="79">
        <v>0</v>
      </c>
    </row>
    <row r="10" spans="1:9" hidden="1" x14ac:dyDescent="0.3">
      <c r="A10" s="76" t="s">
        <v>224</v>
      </c>
      <c r="B10" s="77"/>
      <c r="C10" s="77"/>
      <c r="D10" s="77"/>
      <c r="E10" s="78">
        <v>0</v>
      </c>
      <c r="F10" s="79">
        <v>0</v>
      </c>
      <c r="G10" s="80">
        <f t="shared" si="0"/>
        <v>0</v>
      </c>
      <c r="H10" s="80">
        <f t="shared" si="1"/>
        <v>0</v>
      </c>
      <c r="I10" s="79">
        <v>0</v>
      </c>
    </row>
    <row r="11" spans="1:9" hidden="1" x14ac:dyDescent="0.3">
      <c r="A11" s="76" t="s">
        <v>225</v>
      </c>
      <c r="B11" s="77"/>
      <c r="C11" s="77"/>
      <c r="D11" s="77"/>
      <c r="E11" s="78">
        <v>0</v>
      </c>
      <c r="F11" s="79">
        <v>0</v>
      </c>
      <c r="G11" s="80">
        <f t="shared" si="0"/>
        <v>0</v>
      </c>
      <c r="H11" s="80">
        <f t="shared" si="1"/>
        <v>0</v>
      </c>
      <c r="I11" s="79">
        <v>0</v>
      </c>
    </row>
    <row r="12" spans="1:9" hidden="1" x14ac:dyDescent="0.3">
      <c r="A12" s="76" t="s">
        <v>226</v>
      </c>
      <c r="B12" s="77"/>
      <c r="C12" s="77"/>
      <c r="D12" s="77"/>
      <c r="E12" s="78">
        <v>0</v>
      </c>
      <c r="F12" s="79">
        <v>0</v>
      </c>
      <c r="G12" s="80">
        <f t="shared" si="0"/>
        <v>0</v>
      </c>
      <c r="H12" s="80">
        <f t="shared" si="1"/>
        <v>0</v>
      </c>
      <c r="I12" s="79">
        <v>0</v>
      </c>
    </row>
    <row r="13" spans="1:9" hidden="1" x14ac:dyDescent="0.3">
      <c r="A13" s="76" t="s">
        <v>227</v>
      </c>
      <c r="B13" s="77"/>
      <c r="C13" s="77"/>
      <c r="D13" s="77"/>
      <c r="E13" s="78">
        <v>0</v>
      </c>
      <c r="F13" s="79">
        <v>0</v>
      </c>
      <c r="G13" s="80">
        <f t="shared" si="0"/>
        <v>0</v>
      </c>
      <c r="H13" s="80">
        <f t="shared" si="1"/>
        <v>0</v>
      </c>
      <c r="I13" s="79">
        <v>0</v>
      </c>
    </row>
    <row r="14" spans="1:9" hidden="1" x14ac:dyDescent="0.3">
      <c r="A14" s="81" t="s">
        <v>228</v>
      </c>
      <c r="B14" s="82"/>
      <c r="C14" s="82"/>
      <c r="D14" s="82"/>
      <c r="E14" s="83"/>
      <c r="F14" s="84">
        <f>SUM(F4:F13)</f>
        <v>0</v>
      </c>
      <c r="G14" s="84">
        <f>SUM(G4:G13)</f>
        <v>0</v>
      </c>
      <c r="H14" s="84">
        <f>SUM(H4:H13)</f>
        <v>0</v>
      </c>
      <c r="I14" s="84">
        <f>SUM(I4:I13)</f>
        <v>0</v>
      </c>
    </row>
    <row r="15" spans="1:9" hidden="1" x14ac:dyDescent="0.3">
      <c r="A15" s="81"/>
      <c r="B15" s="82"/>
      <c r="C15" s="82"/>
      <c r="D15" s="82"/>
      <c r="E15" s="83"/>
      <c r="F15" s="84"/>
      <c r="G15" s="84"/>
      <c r="H15" s="84"/>
      <c r="I15" s="84"/>
    </row>
    <row r="16" spans="1:9" hidden="1" x14ac:dyDescent="0.3">
      <c r="A16" s="71"/>
      <c r="B16" s="71" t="s">
        <v>229</v>
      </c>
      <c r="C16" s="71"/>
      <c r="D16" s="71"/>
      <c r="E16" s="72" t="s">
        <v>208</v>
      </c>
      <c r="F16" s="73" t="s">
        <v>208</v>
      </c>
      <c r="G16" s="73" t="s">
        <v>209</v>
      </c>
      <c r="H16" s="73" t="s">
        <v>209</v>
      </c>
      <c r="I16" s="73" t="s">
        <v>208</v>
      </c>
    </row>
    <row r="17" spans="1:9" ht="27.6" hidden="1" x14ac:dyDescent="0.3">
      <c r="A17" s="71" t="s">
        <v>210</v>
      </c>
      <c r="B17" s="71" t="s">
        <v>211</v>
      </c>
      <c r="C17" s="71"/>
      <c r="D17" s="71" t="s">
        <v>212</v>
      </c>
      <c r="E17" s="74" t="s">
        <v>213</v>
      </c>
      <c r="F17" s="75" t="s">
        <v>214</v>
      </c>
      <c r="G17" s="75" t="s">
        <v>215</v>
      </c>
      <c r="H17" s="75" t="s">
        <v>216</v>
      </c>
      <c r="I17" s="75" t="s">
        <v>217</v>
      </c>
    </row>
    <row r="18" spans="1:9" hidden="1" x14ac:dyDescent="0.3">
      <c r="A18" s="76" t="s">
        <v>230</v>
      </c>
      <c r="B18" s="77"/>
      <c r="C18" s="77"/>
      <c r="D18" s="77"/>
      <c r="E18" s="78">
        <v>0</v>
      </c>
      <c r="F18" s="79">
        <v>0</v>
      </c>
      <c r="G18" s="80">
        <f t="shared" ref="G18:G27" si="2">(I18-F18)*E18</f>
        <v>0</v>
      </c>
      <c r="H18" s="80">
        <f t="shared" ref="H18:H27" si="3">I18-F18-G18</f>
        <v>0</v>
      </c>
      <c r="I18" s="79">
        <v>0</v>
      </c>
    </row>
    <row r="19" spans="1:9" hidden="1" x14ac:dyDescent="0.3">
      <c r="A19" s="76" t="s">
        <v>231</v>
      </c>
      <c r="B19" s="77"/>
      <c r="C19" s="77"/>
      <c r="D19" s="77"/>
      <c r="E19" s="78">
        <v>0</v>
      </c>
      <c r="F19" s="79">
        <v>0</v>
      </c>
      <c r="G19" s="80">
        <f t="shared" si="2"/>
        <v>0</v>
      </c>
      <c r="H19" s="80">
        <f t="shared" si="3"/>
        <v>0</v>
      </c>
      <c r="I19" s="79">
        <v>0</v>
      </c>
    </row>
    <row r="20" spans="1:9" hidden="1" x14ac:dyDescent="0.3">
      <c r="A20" s="76" t="s">
        <v>232</v>
      </c>
      <c r="B20" s="77"/>
      <c r="C20" s="77"/>
      <c r="D20" s="77"/>
      <c r="E20" s="78">
        <v>0</v>
      </c>
      <c r="F20" s="79">
        <v>0</v>
      </c>
      <c r="G20" s="80">
        <f t="shared" si="2"/>
        <v>0</v>
      </c>
      <c r="H20" s="80">
        <f t="shared" si="3"/>
        <v>0</v>
      </c>
      <c r="I20" s="79">
        <v>0</v>
      </c>
    </row>
    <row r="21" spans="1:9" hidden="1" x14ac:dyDescent="0.3">
      <c r="A21" s="76" t="s">
        <v>233</v>
      </c>
      <c r="B21" s="77"/>
      <c r="C21" s="77"/>
      <c r="D21" s="77"/>
      <c r="E21" s="78">
        <v>0</v>
      </c>
      <c r="F21" s="79">
        <v>0</v>
      </c>
      <c r="G21" s="80">
        <f t="shared" si="2"/>
        <v>0</v>
      </c>
      <c r="H21" s="80">
        <f t="shared" si="3"/>
        <v>0</v>
      </c>
      <c r="I21" s="79">
        <v>0</v>
      </c>
    </row>
    <row r="22" spans="1:9" hidden="1" x14ac:dyDescent="0.3">
      <c r="A22" s="76" t="s">
        <v>234</v>
      </c>
      <c r="B22" s="77"/>
      <c r="C22" s="77"/>
      <c r="D22" s="77"/>
      <c r="E22" s="78">
        <v>0</v>
      </c>
      <c r="F22" s="79">
        <v>0</v>
      </c>
      <c r="G22" s="80">
        <f t="shared" si="2"/>
        <v>0</v>
      </c>
      <c r="H22" s="80">
        <f t="shared" si="3"/>
        <v>0</v>
      </c>
      <c r="I22" s="79">
        <v>0</v>
      </c>
    </row>
    <row r="23" spans="1:9" hidden="1" x14ac:dyDescent="0.3">
      <c r="A23" s="76" t="s">
        <v>235</v>
      </c>
      <c r="B23" s="77"/>
      <c r="C23" s="77"/>
      <c r="D23" s="77"/>
      <c r="E23" s="78">
        <v>0</v>
      </c>
      <c r="F23" s="79">
        <v>0</v>
      </c>
      <c r="G23" s="80">
        <f t="shared" si="2"/>
        <v>0</v>
      </c>
      <c r="H23" s="80">
        <f t="shared" si="3"/>
        <v>0</v>
      </c>
      <c r="I23" s="79">
        <v>0</v>
      </c>
    </row>
    <row r="24" spans="1:9" hidden="1" x14ac:dyDescent="0.3">
      <c r="A24" s="76" t="s">
        <v>236</v>
      </c>
      <c r="B24" s="77"/>
      <c r="C24" s="77"/>
      <c r="D24" s="77"/>
      <c r="E24" s="78">
        <v>0</v>
      </c>
      <c r="F24" s="79">
        <v>0</v>
      </c>
      <c r="G24" s="80">
        <f t="shared" si="2"/>
        <v>0</v>
      </c>
      <c r="H24" s="80">
        <f t="shared" si="3"/>
        <v>0</v>
      </c>
      <c r="I24" s="79">
        <v>0</v>
      </c>
    </row>
    <row r="25" spans="1:9" hidden="1" x14ac:dyDescent="0.3">
      <c r="A25" s="76" t="s">
        <v>237</v>
      </c>
      <c r="B25" s="77"/>
      <c r="C25" s="77"/>
      <c r="D25" s="77"/>
      <c r="E25" s="78">
        <v>0</v>
      </c>
      <c r="F25" s="79">
        <v>0</v>
      </c>
      <c r="G25" s="80">
        <f t="shared" si="2"/>
        <v>0</v>
      </c>
      <c r="H25" s="80">
        <f t="shared" si="3"/>
        <v>0</v>
      </c>
      <c r="I25" s="79">
        <v>0</v>
      </c>
    </row>
    <row r="26" spans="1:9" hidden="1" x14ac:dyDescent="0.3">
      <c r="A26" s="76" t="s">
        <v>238</v>
      </c>
      <c r="B26" s="77"/>
      <c r="C26" s="77"/>
      <c r="D26" s="77"/>
      <c r="E26" s="78">
        <v>0</v>
      </c>
      <c r="F26" s="79">
        <v>0</v>
      </c>
      <c r="G26" s="80">
        <f t="shared" si="2"/>
        <v>0</v>
      </c>
      <c r="H26" s="80">
        <f t="shared" si="3"/>
        <v>0</v>
      </c>
      <c r="I26" s="79">
        <v>0</v>
      </c>
    </row>
    <row r="27" spans="1:9" hidden="1" x14ac:dyDescent="0.3">
      <c r="A27" s="76" t="s">
        <v>239</v>
      </c>
      <c r="B27" s="77"/>
      <c r="C27" s="77"/>
      <c r="D27" s="77"/>
      <c r="E27" s="78">
        <v>0</v>
      </c>
      <c r="F27" s="79">
        <v>0</v>
      </c>
      <c r="G27" s="80">
        <f t="shared" si="2"/>
        <v>0</v>
      </c>
      <c r="H27" s="80">
        <f t="shared" si="3"/>
        <v>0</v>
      </c>
      <c r="I27" s="79">
        <v>0</v>
      </c>
    </row>
    <row r="28" spans="1:9" hidden="1" x14ac:dyDescent="0.3">
      <c r="A28" s="81" t="s">
        <v>240</v>
      </c>
      <c r="B28" s="82"/>
      <c r="C28" s="82"/>
      <c r="D28" s="82"/>
      <c r="E28" s="83"/>
      <c r="F28" s="84">
        <f>SUM(F18:F27)</f>
        <v>0</v>
      </c>
      <c r="G28" s="84">
        <f>SUM(G18:G27)</f>
        <v>0</v>
      </c>
      <c r="H28" s="84">
        <f>SUM(H18:H27)</f>
        <v>0</v>
      </c>
      <c r="I28" s="84">
        <f>SUM(I18:I27)</f>
        <v>0</v>
      </c>
    </row>
    <row r="29" spans="1:9" hidden="1" x14ac:dyDescent="0.3">
      <c r="A29" s="81"/>
      <c r="B29" s="82"/>
      <c r="C29" s="82"/>
      <c r="D29" s="82"/>
      <c r="E29" s="83"/>
      <c r="F29" s="84"/>
      <c r="G29" s="84"/>
      <c r="H29" s="84"/>
      <c r="I29" s="84"/>
    </row>
    <row r="30" spans="1:9" x14ac:dyDescent="0.3">
      <c r="A30" s="71"/>
      <c r="B30" s="71" t="s">
        <v>241</v>
      </c>
      <c r="C30" s="71"/>
      <c r="D30" s="71"/>
      <c r="E30" s="72" t="s">
        <v>208</v>
      </c>
      <c r="F30" s="73" t="s">
        <v>208</v>
      </c>
      <c r="G30" s="73" t="s">
        <v>209</v>
      </c>
      <c r="H30" s="73" t="s">
        <v>209</v>
      </c>
      <c r="I30" s="73" t="s">
        <v>208</v>
      </c>
    </row>
    <row r="31" spans="1:9" ht="27.6" x14ac:dyDescent="0.3">
      <c r="A31" s="71" t="s">
        <v>210</v>
      </c>
      <c r="B31" s="71" t="s">
        <v>211</v>
      </c>
      <c r="C31" s="71" t="s">
        <v>419</v>
      </c>
      <c r="D31" s="71" t="s">
        <v>212</v>
      </c>
      <c r="E31" s="74" t="s">
        <v>213</v>
      </c>
      <c r="F31" s="75" t="s">
        <v>214</v>
      </c>
      <c r="G31" s="75" t="s">
        <v>215</v>
      </c>
      <c r="H31" s="75" t="s">
        <v>216</v>
      </c>
      <c r="I31" s="75" t="s">
        <v>217</v>
      </c>
    </row>
    <row r="32" spans="1:9" x14ac:dyDescent="0.3">
      <c r="A32" s="76"/>
      <c r="B32" s="77" t="s">
        <v>287</v>
      </c>
      <c r="C32" s="77" t="s">
        <v>420</v>
      </c>
      <c r="D32" s="77"/>
      <c r="E32" s="78">
        <v>0.42380000000000001</v>
      </c>
      <c r="F32" s="79">
        <v>0</v>
      </c>
      <c r="G32" s="80">
        <f t="shared" ref="G32:G41" si="4">(I32-F32)*E32</f>
        <v>4984099.9000000004</v>
      </c>
      <c r="H32" s="80">
        <f t="shared" ref="H32:H41" si="5">I32-F32-G32</f>
        <v>6776400.0999999996</v>
      </c>
      <c r="I32" s="79">
        <f>13310000-I34</f>
        <v>11760500</v>
      </c>
    </row>
    <row r="33" spans="1:9" x14ac:dyDescent="0.3">
      <c r="A33" s="76"/>
      <c r="B33" s="77" t="s">
        <v>288</v>
      </c>
      <c r="C33" s="77" t="s">
        <v>420</v>
      </c>
      <c r="D33" s="77" t="s">
        <v>286</v>
      </c>
      <c r="E33" s="78">
        <v>0.42380000000000001</v>
      </c>
      <c r="F33" s="79">
        <v>0</v>
      </c>
      <c r="G33" s="80">
        <f t="shared" si="4"/>
        <v>63570</v>
      </c>
      <c r="H33" s="80">
        <f t="shared" si="5"/>
        <v>86430</v>
      </c>
      <c r="I33" s="79">
        <v>150000</v>
      </c>
    </row>
    <row r="34" spans="1:9" x14ac:dyDescent="0.3">
      <c r="A34" s="76" t="s">
        <v>242</v>
      </c>
      <c r="B34" s="77" t="s">
        <v>421</v>
      </c>
      <c r="C34" s="77"/>
      <c r="D34" s="77" t="s">
        <v>316</v>
      </c>
      <c r="E34" s="78">
        <v>0.42380000000000001</v>
      </c>
      <c r="F34" s="79">
        <v>0</v>
      </c>
      <c r="G34" s="80">
        <f t="shared" si="4"/>
        <v>656678.1</v>
      </c>
      <c r="H34" s="80">
        <f t="shared" si="5"/>
        <v>892821.9</v>
      </c>
      <c r="I34" s="79">
        <v>1549500</v>
      </c>
    </row>
    <row r="35" spans="1:9" x14ac:dyDescent="0.3">
      <c r="A35" s="76"/>
      <c r="B35" s="77"/>
      <c r="C35" s="77"/>
      <c r="D35" s="77"/>
      <c r="E35" s="78">
        <v>0</v>
      </c>
      <c r="F35" s="79">
        <v>0</v>
      </c>
      <c r="G35" s="80">
        <f t="shared" si="4"/>
        <v>0</v>
      </c>
      <c r="H35" s="80">
        <f t="shared" si="5"/>
        <v>0</v>
      </c>
      <c r="I35" s="79">
        <v>0</v>
      </c>
    </row>
    <row r="36" spans="1:9" x14ac:dyDescent="0.3">
      <c r="A36" s="76"/>
      <c r="B36" s="77"/>
      <c r="C36" s="77"/>
      <c r="D36" s="77"/>
      <c r="E36" s="78">
        <v>0</v>
      </c>
      <c r="F36" s="79">
        <v>0</v>
      </c>
      <c r="G36" s="80">
        <f t="shared" si="4"/>
        <v>0</v>
      </c>
      <c r="H36" s="80">
        <f t="shared" si="5"/>
        <v>0</v>
      </c>
      <c r="I36" s="79">
        <v>0</v>
      </c>
    </row>
    <row r="37" spans="1:9" x14ac:dyDescent="0.3">
      <c r="A37" s="76"/>
      <c r="B37" s="77"/>
      <c r="C37" s="77"/>
      <c r="D37" s="77"/>
      <c r="E37" s="78">
        <v>0</v>
      </c>
      <c r="F37" s="79">
        <v>0</v>
      </c>
      <c r="G37" s="80">
        <f t="shared" si="4"/>
        <v>0</v>
      </c>
      <c r="H37" s="80">
        <f t="shared" si="5"/>
        <v>0</v>
      </c>
      <c r="I37" s="79">
        <v>0</v>
      </c>
    </row>
    <row r="38" spans="1:9" x14ac:dyDescent="0.3">
      <c r="A38" s="76"/>
      <c r="B38" s="77"/>
      <c r="C38" s="77"/>
      <c r="D38" s="77"/>
      <c r="E38" s="78">
        <v>0</v>
      </c>
      <c r="F38" s="79">
        <v>0</v>
      </c>
      <c r="G38" s="80">
        <f t="shared" si="4"/>
        <v>0</v>
      </c>
      <c r="H38" s="80">
        <f t="shared" si="5"/>
        <v>0</v>
      </c>
      <c r="I38" s="79">
        <v>0</v>
      </c>
    </row>
    <row r="39" spans="1:9" x14ac:dyDescent="0.3">
      <c r="A39" s="76"/>
      <c r="B39" s="77"/>
      <c r="C39" s="77"/>
      <c r="D39" s="77"/>
      <c r="E39" s="78">
        <v>0</v>
      </c>
      <c r="F39" s="79">
        <v>0</v>
      </c>
      <c r="G39" s="80">
        <f t="shared" si="4"/>
        <v>0</v>
      </c>
      <c r="H39" s="80">
        <f t="shared" si="5"/>
        <v>0</v>
      </c>
      <c r="I39" s="79">
        <v>0</v>
      </c>
    </row>
    <row r="40" spans="1:9" x14ac:dyDescent="0.3">
      <c r="A40" s="76"/>
      <c r="B40" s="77"/>
      <c r="C40" s="77"/>
      <c r="D40" s="77"/>
      <c r="E40" s="78">
        <v>0</v>
      </c>
      <c r="F40" s="79">
        <v>0</v>
      </c>
      <c r="G40" s="80">
        <f t="shared" si="4"/>
        <v>0</v>
      </c>
      <c r="H40" s="80">
        <f t="shared" si="5"/>
        <v>0</v>
      </c>
      <c r="I40" s="79">
        <v>0</v>
      </c>
    </row>
    <row r="41" spans="1:9" x14ac:dyDescent="0.3">
      <c r="A41" s="76"/>
      <c r="B41" s="77"/>
      <c r="C41" s="77"/>
      <c r="D41" s="77"/>
      <c r="E41" s="78">
        <v>0</v>
      </c>
      <c r="F41" s="79">
        <v>0</v>
      </c>
      <c r="G41" s="80">
        <f t="shared" si="4"/>
        <v>0</v>
      </c>
      <c r="H41" s="80">
        <f t="shared" si="5"/>
        <v>0</v>
      </c>
      <c r="I41" s="79">
        <v>0</v>
      </c>
    </row>
    <row r="42" spans="1:9" x14ac:dyDescent="0.3">
      <c r="A42" s="81" t="s">
        <v>243</v>
      </c>
      <c r="B42" s="82"/>
      <c r="C42" s="82"/>
      <c r="D42" s="82"/>
      <c r="E42" s="83"/>
      <c r="F42" s="84">
        <f>SUM(F32:F41)</f>
        <v>0</v>
      </c>
      <c r="G42" s="84">
        <f>SUM(G32:G41)</f>
        <v>5704348</v>
      </c>
      <c r="H42" s="84">
        <f>SUM(H32:H41)</f>
        <v>7755652</v>
      </c>
      <c r="I42" s="84">
        <f>SUM(I32:I41)</f>
        <v>13460000</v>
      </c>
    </row>
    <row r="43" spans="1:9" x14ac:dyDescent="0.3">
      <c r="A43" s="81"/>
      <c r="B43" s="82"/>
      <c r="C43" s="82"/>
      <c r="D43" s="82"/>
      <c r="E43" s="83"/>
      <c r="F43" s="84"/>
      <c r="G43" s="84"/>
      <c r="H43" s="84"/>
      <c r="I43" s="84"/>
    </row>
    <row r="44" spans="1:9" x14ac:dyDescent="0.3">
      <c r="A44" s="71"/>
      <c r="B44" s="71" t="s">
        <v>244</v>
      </c>
      <c r="C44" s="71"/>
      <c r="D44" s="71"/>
      <c r="E44" s="72" t="s">
        <v>208</v>
      </c>
      <c r="F44" s="73" t="s">
        <v>208</v>
      </c>
      <c r="G44" s="73" t="s">
        <v>209</v>
      </c>
      <c r="H44" s="73" t="s">
        <v>209</v>
      </c>
      <c r="I44" s="73" t="s">
        <v>208</v>
      </c>
    </row>
    <row r="45" spans="1:9" ht="27.6" x14ac:dyDescent="0.3">
      <c r="A45" s="71" t="s">
        <v>210</v>
      </c>
      <c r="B45" s="71" t="s">
        <v>211</v>
      </c>
      <c r="C45" s="71"/>
      <c r="D45" s="71" t="s">
        <v>212</v>
      </c>
      <c r="E45" s="74" t="s">
        <v>213</v>
      </c>
      <c r="F45" s="75" t="s">
        <v>214</v>
      </c>
      <c r="G45" s="75" t="s">
        <v>215</v>
      </c>
      <c r="H45" s="75" t="s">
        <v>216</v>
      </c>
      <c r="I45" s="75" t="s">
        <v>217</v>
      </c>
    </row>
    <row r="46" spans="1:9" x14ac:dyDescent="0.3">
      <c r="A46" s="76" t="s">
        <v>245</v>
      </c>
      <c r="B46" s="77" t="s">
        <v>294</v>
      </c>
      <c r="C46" s="77"/>
      <c r="D46" s="77" t="s">
        <v>289</v>
      </c>
      <c r="E46" s="78">
        <v>0.42380000000000001</v>
      </c>
      <c r="F46" s="79">
        <v>0</v>
      </c>
      <c r="G46" s="80">
        <v>36743.4</v>
      </c>
      <c r="H46" s="80">
        <f t="shared" ref="H46:H49" si="6">I46-F46-G46</f>
        <v>49956.6</v>
      </c>
      <c r="I46" s="79">
        <v>86700</v>
      </c>
    </row>
    <row r="47" spans="1:9" x14ac:dyDescent="0.3">
      <c r="A47" s="76" t="s">
        <v>246</v>
      </c>
      <c r="B47" s="77" t="s">
        <v>293</v>
      </c>
      <c r="C47" s="77"/>
      <c r="D47" s="77" t="s">
        <v>289</v>
      </c>
      <c r="E47" s="78">
        <v>0.42380000000000001</v>
      </c>
      <c r="F47" s="79">
        <v>0</v>
      </c>
      <c r="G47" s="80">
        <v>36743.4</v>
      </c>
      <c r="H47" s="80">
        <f t="shared" si="6"/>
        <v>49956.6</v>
      </c>
      <c r="I47" s="79">
        <v>86700</v>
      </c>
    </row>
    <row r="48" spans="1:9" x14ac:dyDescent="0.3">
      <c r="A48" s="76" t="s">
        <v>247</v>
      </c>
      <c r="B48" s="77" t="s">
        <v>290</v>
      </c>
      <c r="C48" s="77"/>
      <c r="D48" s="77" t="s">
        <v>289</v>
      </c>
      <c r="E48" s="78">
        <v>0.42380000000000001</v>
      </c>
      <c r="F48" s="79">
        <v>0</v>
      </c>
      <c r="G48" s="80">
        <v>36743.4</v>
      </c>
      <c r="H48" s="80">
        <f t="shared" si="6"/>
        <v>49956.6</v>
      </c>
      <c r="I48" s="79">
        <v>86700</v>
      </c>
    </row>
    <row r="49" spans="1:9" x14ac:dyDescent="0.3">
      <c r="A49" s="76" t="s">
        <v>248</v>
      </c>
      <c r="B49" s="77" t="s">
        <v>291</v>
      </c>
      <c r="C49" s="77"/>
      <c r="D49" s="77" t="s">
        <v>289</v>
      </c>
      <c r="E49" s="78">
        <v>0.42380000000000001</v>
      </c>
      <c r="F49" s="79">
        <v>0</v>
      </c>
      <c r="G49" s="80">
        <v>36743.4</v>
      </c>
      <c r="H49" s="80">
        <f t="shared" si="6"/>
        <v>49956.6</v>
      </c>
      <c r="I49" s="79">
        <v>86700</v>
      </c>
    </row>
    <row r="50" spans="1:9" x14ac:dyDescent="0.3">
      <c r="A50" s="76" t="s">
        <v>249</v>
      </c>
      <c r="B50" s="77" t="s">
        <v>292</v>
      </c>
      <c r="C50" s="77"/>
      <c r="D50" s="77" t="s">
        <v>289</v>
      </c>
      <c r="E50" s="78">
        <v>0.42380000000000001</v>
      </c>
      <c r="F50" s="79">
        <v>0</v>
      </c>
      <c r="G50" s="80">
        <v>36743.4</v>
      </c>
      <c r="H50" s="80">
        <f t="shared" ref="H50:H55" si="7">I50-F50-G50</f>
        <v>49956.6</v>
      </c>
      <c r="I50" s="79">
        <v>86700</v>
      </c>
    </row>
    <row r="51" spans="1:9" x14ac:dyDescent="0.3">
      <c r="A51" s="76" t="s">
        <v>250</v>
      </c>
      <c r="B51" s="77"/>
      <c r="C51" s="77"/>
      <c r="D51" s="77"/>
      <c r="E51" s="78">
        <v>0</v>
      </c>
      <c r="F51" s="79">
        <v>0</v>
      </c>
      <c r="G51" s="80">
        <f t="shared" ref="G51:G55" si="8">(I51-F51)*E51</f>
        <v>0</v>
      </c>
      <c r="H51" s="80">
        <f>I51-F51-G51</f>
        <v>0</v>
      </c>
      <c r="I51" s="79">
        <v>0</v>
      </c>
    </row>
    <row r="52" spans="1:9" x14ac:dyDescent="0.3">
      <c r="A52" s="76" t="s">
        <v>251</v>
      </c>
      <c r="B52" s="77"/>
      <c r="C52" s="77"/>
      <c r="D52" s="77"/>
      <c r="E52" s="78">
        <v>0</v>
      </c>
      <c r="F52" s="79">
        <v>0</v>
      </c>
      <c r="G52" s="80">
        <f t="shared" si="8"/>
        <v>0</v>
      </c>
      <c r="H52" s="80">
        <f t="shared" si="7"/>
        <v>0</v>
      </c>
      <c r="I52" s="79">
        <v>0</v>
      </c>
    </row>
    <row r="53" spans="1:9" x14ac:dyDescent="0.3">
      <c r="A53" s="76" t="s">
        <v>252</v>
      </c>
      <c r="B53" s="77"/>
      <c r="C53" s="77"/>
      <c r="D53" s="77"/>
      <c r="E53" s="78">
        <v>0</v>
      </c>
      <c r="F53" s="79">
        <v>0</v>
      </c>
      <c r="G53" s="80">
        <f t="shared" si="8"/>
        <v>0</v>
      </c>
      <c r="H53" s="80">
        <f t="shared" si="7"/>
        <v>0</v>
      </c>
      <c r="I53" s="79">
        <v>0</v>
      </c>
    </row>
    <row r="54" spans="1:9" x14ac:dyDescent="0.3">
      <c r="A54" s="76" t="s">
        <v>253</v>
      </c>
      <c r="B54" s="77"/>
      <c r="C54" s="77"/>
      <c r="D54" s="77"/>
      <c r="E54" s="78">
        <v>0</v>
      </c>
      <c r="F54" s="79">
        <v>0</v>
      </c>
      <c r="G54" s="80">
        <f t="shared" si="8"/>
        <v>0</v>
      </c>
      <c r="H54" s="80">
        <f t="shared" si="7"/>
        <v>0</v>
      </c>
      <c r="I54" s="79">
        <v>0</v>
      </c>
    </row>
    <row r="55" spans="1:9" x14ac:dyDescent="0.3">
      <c r="A55" s="76" t="s">
        <v>254</v>
      </c>
      <c r="B55" s="77"/>
      <c r="C55" s="77"/>
      <c r="D55" s="77"/>
      <c r="E55" s="78">
        <v>0</v>
      </c>
      <c r="F55" s="79">
        <v>0</v>
      </c>
      <c r="G55" s="80">
        <f t="shared" si="8"/>
        <v>0</v>
      </c>
      <c r="H55" s="80">
        <f t="shared" si="7"/>
        <v>0</v>
      </c>
      <c r="I55" s="79">
        <v>0</v>
      </c>
    </row>
    <row r="56" spans="1:9" x14ac:dyDescent="0.3">
      <c r="A56" s="81" t="s">
        <v>255</v>
      </c>
      <c r="B56" s="82"/>
      <c r="C56" s="82"/>
      <c r="D56" s="82"/>
      <c r="E56" s="83"/>
      <c r="F56" s="84">
        <f>SUM(F46:F55)</f>
        <v>0</v>
      </c>
      <c r="G56" s="84">
        <f>SUM(G46:G55)</f>
        <v>183717</v>
      </c>
      <c r="H56" s="84">
        <f>SUM(H46:H55)</f>
        <v>249783</v>
      </c>
      <c r="I56" s="84">
        <f>SUM(I46:I55)</f>
        <v>433500</v>
      </c>
    </row>
    <row r="57" spans="1:9" x14ac:dyDescent="0.3">
      <c r="A57" s="81"/>
      <c r="B57" s="82"/>
      <c r="C57" s="82"/>
      <c r="D57" s="82"/>
      <c r="E57" s="83"/>
      <c r="F57" s="84"/>
      <c r="G57" s="84"/>
      <c r="H57" s="84"/>
      <c r="I57" s="84"/>
    </row>
    <row r="58" spans="1:9" x14ac:dyDescent="0.3">
      <c r="A58" s="81"/>
      <c r="B58" s="82"/>
      <c r="C58" s="82"/>
      <c r="D58" s="82"/>
      <c r="E58" s="83"/>
      <c r="F58" s="84"/>
      <c r="G58" s="84"/>
      <c r="H58" s="84"/>
      <c r="I58" s="84"/>
    </row>
    <row r="59" spans="1:9" x14ac:dyDescent="0.3">
      <c r="A59" s="81"/>
      <c r="B59" s="82"/>
      <c r="C59" s="82"/>
      <c r="D59" s="82"/>
      <c r="E59" s="83"/>
      <c r="F59" s="84"/>
      <c r="G59" s="84"/>
      <c r="H59" s="84"/>
      <c r="I59" s="84"/>
    </row>
    <row r="60" spans="1:9" x14ac:dyDescent="0.3">
      <c r="A60" s="81"/>
      <c r="B60" s="82"/>
      <c r="C60" s="82"/>
      <c r="D60" s="82"/>
      <c r="E60" s="83"/>
      <c r="F60" s="84"/>
      <c r="G60" s="84"/>
      <c r="H60" s="84"/>
      <c r="I60" s="84"/>
    </row>
    <row r="61" spans="1:9" x14ac:dyDescent="0.3">
      <c r="A61" s="81" t="s">
        <v>256</v>
      </c>
      <c r="B61" s="82"/>
      <c r="C61" s="82"/>
      <c r="D61" s="82"/>
      <c r="E61" s="83"/>
      <c r="F61" s="84">
        <f>SUM(F14,F28,F42,F56)</f>
        <v>0</v>
      </c>
      <c r="G61" s="84">
        <f>SUM(G14,G28,G42,G56)</f>
        <v>5888065</v>
      </c>
      <c r="H61" s="84">
        <f>SUM(H14,H28,H42,H56)</f>
        <v>8005435</v>
      </c>
      <c r="I61" s="84">
        <f>SUM(I14,I28,I42,I56)</f>
        <v>13893500</v>
      </c>
    </row>
  </sheetData>
  <mergeCells count="1">
    <mergeCell ref="A1:I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7"/>
  <sheetViews>
    <sheetView tabSelected="1" topLeftCell="A61" workbookViewId="0">
      <selection activeCell="L78" sqref="L78"/>
    </sheetView>
  </sheetViews>
  <sheetFormatPr defaultRowHeight="14.4" x14ac:dyDescent="0.3"/>
  <cols>
    <col min="1" max="1" width="21.88671875" customWidth="1"/>
    <col min="3" max="3" width="9.5546875" customWidth="1"/>
    <col min="5" max="5" width="11" customWidth="1"/>
    <col min="6" max="6" width="14.44140625" customWidth="1"/>
    <col min="7" max="7" width="13.109375" customWidth="1"/>
  </cols>
  <sheetData>
    <row r="1" spans="1:7" x14ac:dyDescent="0.3">
      <c r="A1" s="146" t="s">
        <v>257</v>
      </c>
      <c r="B1" s="146"/>
      <c r="C1" s="146"/>
      <c r="D1" s="146"/>
      <c r="E1" s="146"/>
      <c r="F1" s="146"/>
      <c r="G1" s="146"/>
    </row>
    <row r="2" spans="1:7" x14ac:dyDescent="0.3">
      <c r="A2" s="146" t="str">
        <f>'TAB A-Main Information'!C15</f>
        <v>Collier County Beach Nourishment</v>
      </c>
      <c r="B2" s="147"/>
      <c r="C2" s="147"/>
      <c r="D2" s="147"/>
      <c r="E2" s="147"/>
      <c r="F2" s="147"/>
      <c r="G2" s="147"/>
    </row>
    <row r="3" spans="1:7" x14ac:dyDescent="0.3">
      <c r="A3" s="103" t="s">
        <v>304</v>
      </c>
      <c r="B3" s="104"/>
      <c r="C3" s="104"/>
      <c r="D3" s="104"/>
      <c r="E3" s="104"/>
      <c r="F3" s="104"/>
      <c r="G3" s="104"/>
    </row>
    <row r="4" spans="1:7" x14ac:dyDescent="0.3">
      <c r="A4" t="s">
        <v>258</v>
      </c>
      <c r="B4" s="106" t="s">
        <v>295</v>
      </c>
    </row>
    <row r="5" spans="1:7" x14ac:dyDescent="0.3">
      <c r="A5" t="s">
        <v>259</v>
      </c>
      <c r="C5" s="85">
        <v>8412</v>
      </c>
      <c r="D5" t="s">
        <v>260</v>
      </c>
    </row>
    <row r="6" spans="1:7" ht="15" thickBot="1" x14ac:dyDescent="0.35"/>
    <row r="7" spans="1:7" ht="42" thickBot="1" x14ac:dyDescent="0.35">
      <c r="A7" s="86" t="s">
        <v>261</v>
      </c>
      <c r="B7" s="87" t="s">
        <v>262</v>
      </c>
      <c r="C7" s="87" t="s">
        <v>263</v>
      </c>
      <c r="D7" s="87" t="s">
        <v>264</v>
      </c>
      <c r="E7" s="87" t="s">
        <v>265</v>
      </c>
      <c r="F7" s="87" t="s">
        <v>266</v>
      </c>
      <c r="G7" s="87" t="s">
        <v>267</v>
      </c>
    </row>
    <row r="8" spans="1:7" ht="28.2" thickBot="1" x14ac:dyDescent="0.35">
      <c r="A8" s="88" t="s">
        <v>296</v>
      </c>
      <c r="B8" s="89" t="s">
        <v>297</v>
      </c>
      <c r="C8" s="90" t="s">
        <v>298</v>
      </c>
      <c r="D8" s="89">
        <v>60</v>
      </c>
      <c r="E8" s="89">
        <v>340</v>
      </c>
      <c r="F8" s="89">
        <v>2640</v>
      </c>
      <c r="G8" s="89">
        <f>D8+F8</f>
        <v>2700</v>
      </c>
    </row>
    <row r="9" spans="1:7" ht="15" thickBot="1" x14ac:dyDescent="0.35">
      <c r="A9" s="88" t="s">
        <v>299</v>
      </c>
      <c r="B9" s="89" t="s">
        <v>300</v>
      </c>
      <c r="C9" s="90" t="s">
        <v>301</v>
      </c>
      <c r="D9" s="89">
        <v>360</v>
      </c>
      <c r="E9" s="89">
        <v>0</v>
      </c>
      <c r="F9" s="89">
        <f>E9*52.8</f>
        <v>0</v>
      </c>
      <c r="G9" s="89">
        <f>D9+F9</f>
        <v>360</v>
      </c>
    </row>
    <row r="10" spans="1:7" ht="15" thickBot="1" x14ac:dyDescent="0.35">
      <c r="A10" s="88" t="s">
        <v>302</v>
      </c>
      <c r="B10" s="89" t="s">
        <v>303</v>
      </c>
      <c r="C10" s="90" t="s">
        <v>298</v>
      </c>
      <c r="D10" s="89">
        <v>130</v>
      </c>
      <c r="E10" s="91">
        <v>167</v>
      </c>
      <c r="F10" s="89">
        <v>4040</v>
      </c>
      <c r="G10" s="89">
        <f>D10+F10</f>
        <v>4170</v>
      </c>
    </row>
    <row r="11" spans="1:7" ht="15" thickBot="1" x14ac:dyDescent="0.35">
      <c r="A11" s="88"/>
      <c r="B11" s="89"/>
      <c r="C11" s="90"/>
      <c r="D11" s="89"/>
      <c r="E11" s="91"/>
      <c r="F11" s="89">
        <f t="shared" ref="F11" si="0">E11*52.8</f>
        <v>0</v>
      </c>
      <c r="G11" s="89">
        <f>D11+F11</f>
        <v>0</v>
      </c>
    </row>
    <row r="12" spans="1:7" ht="15" thickBot="1" x14ac:dyDescent="0.35">
      <c r="A12" s="88" t="s">
        <v>268</v>
      </c>
      <c r="B12" s="89"/>
      <c r="C12" s="90"/>
      <c r="D12" s="89"/>
      <c r="E12" s="89"/>
      <c r="F12" s="89"/>
      <c r="G12" s="89">
        <f>SUM(G8:G11)</f>
        <v>7230</v>
      </c>
    </row>
    <row r="14" spans="1:7" x14ac:dyDescent="0.3">
      <c r="A14" s="92" t="s">
        <v>269</v>
      </c>
      <c r="C14">
        <f>G12</f>
        <v>7230</v>
      </c>
      <c r="D14" t="s">
        <v>270</v>
      </c>
    </row>
    <row r="15" spans="1:7" x14ac:dyDescent="0.3">
      <c r="A15" s="92" t="s">
        <v>271</v>
      </c>
      <c r="C15" s="85">
        <f>C5</f>
        <v>8412</v>
      </c>
      <c r="D15" t="s">
        <v>270</v>
      </c>
    </row>
    <row r="17" spans="1:7" x14ac:dyDescent="0.3">
      <c r="A17" s="92" t="s">
        <v>272</v>
      </c>
      <c r="B17" s="92"/>
      <c r="C17" s="92">
        <v>85.94</v>
      </c>
      <c r="D17" s="93" t="s">
        <v>273</v>
      </c>
      <c r="F17">
        <f>C14/C15*100</f>
        <v>85.948644793152638</v>
      </c>
    </row>
    <row r="18" spans="1:7" x14ac:dyDescent="0.3">
      <c r="A18" t="s">
        <v>274</v>
      </c>
      <c r="C18">
        <v>42.38</v>
      </c>
      <c r="D18" s="94" t="s">
        <v>275</v>
      </c>
      <c r="F18">
        <f>F17/2</f>
        <v>42.974322396576319</v>
      </c>
    </row>
    <row r="21" spans="1:7" x14ac:dyDescent="0.3">
      <c r="A21" s="103" t="s">
        <v>305</v>
      </c>
      <c r="B21" s="104"/>
      <c r="C21" s="104"/>
      <c r="D21" s="104"/>
      <c r="E21" s="104"/>
      <c r="F21" s="104"/>
      <c r="G21" s="104"/>
    </row>
    <row r="22" spans="1:7" x14ac:dyDescent="0.3">
      <c r="A22" t="s">
        <v>258</v>
      </c>
      <c r="B22" s="106" t="s">
        <v>306</v>
      </c>
    </row>
    <row r="23" spans="1:7" x14ac:dyDescent="0.3">
      <c r="A23" t="s">
        <v>259</v>
      </c>
      <c r="C23" s="85">
        <v>12976</v>
      </c>
      <c r="D23" t="s">
        <v>260</v>
      </c>
    </row>
    <row r="24" spans="1:7" ht="15" thickBot="1" x14ac:dyDescent="0.35"/>
    <row r="25" spans="1:7" ht="42" thickBot="1" x14ac:dyDescent="0.35">
      <c r="A25" s="86" t="s">
        <v>261</v>
      </c>
      <c r="B25" s="87" t="s">
        <v>262</v>
      </c>
      <c r="C25" s="87" t="s">
        <v>263</v>
      </c>
      <c r="D25" s="87" t="s">
        <v>264</v>
      </c>
      <c r="E25" s="87" t="s">
        <v>265</v>
      </c>
      <c r="F25" s="87" t="s">
        <v>266</v>
      </c>
      <c r="G25" s="87" t="s">
        <v>267</v>
      </c>
    </row>
    <row r="26" spans="1:7" ht="15" thickBot="1" x14ac:dyDescent="0.35">
      <c r="A26" s="86" t="s">
        <v>307</v>
      </c>
      <c r="B26" s="107" t="s">
        <v>308</v>
      </c>
      <c r="C26" s="87" t="s">
        <v>298</v>
      </c>
      <c r="D26" s="107">
        <v>3345</v>
      </c>
      <c r="E26" s="107">
        <v>172</v>
      </c>
      <c r="F26" s="89">
        <v>5896</v>
      </c>
      <c r="G26" s="89">
        <f>D26+F26</f>
        <v>9241</v>
      </c>
    </row>
    <row r="27" spans="1:7" ht="15" thickBot="1" x14ac:dyDescent="0.35">
      <c r="A27" s="88" t="s">
        <v>309</v>
      </c>
      <c r="B27" s="108" t="s">
        <v>310</v>
      </c>
      <c r="C27" s="89" t="s">
        <v>311</v>
      </c>
      <c r="D27" s="108">
        <v>60</v>
      </c>
      <c r="E27" s="108">
        <v>53</v>
      </c>
      <c r="F27" s="89">
        <v>1661</v>
      </c>
      <c r="G27" s="89">
        <f>D27+F27</f>
        <v>1721</v>
      </c>
    </row>
    <row r="28" spans="1:7" ht="15" thickBot="1" x14ac:dyDescent="0.35">
      <c r="A28" s="88" t="s">
        <v>312</v>
      </c>
      <c r="B28" s="108" t="s">
        <v>313</v>
      </c>
      <c r="C28" s="89" t="s">
        <v>311</v>
      </c>
      <c r="D28" s="108">
        <v>60</v>
      </c>
      <c r="E28" s="108">
        <v>37</v>
      </c>
      <c r="F28" s="89">
        <v>1954</v>
      </c>
      <c r="G28" s="89">
        <f>D28+F28</f>
        <v>2014</v>
      </c>
    </row>
    <row r="29" spans="1:7" ht="15" thickBot="1" x14ac:dyDescent="0.35">
      <c r="A29" s="88"/>
      <c r="B29" s="89"/>
      <c r="C29" s="90"/>
      <c r="D29" s="89"/>
      <c r="E29" s="91"/>
      <c r="F29" s="89">
        <f t="shared" ref="F29" si="1">E29*52.8</f>
        <v>0</v>
      </c>
      <c r="G29" s="89">
        <f>D29+F29</f>
        <v>0</v>
      </c>
    </row>
    <row r="30" spans="1:7" ht="15" thickBot="1" x14ac:dyDescent="0.35">
      <c r="A30" s="88" t="s">
        <v>268</v>
      </c>
      <c r="B30" s="89"/>
      <c r="C30" s="90"/>
      <c r="D30" s="89"/>
      <c r="E30" s="89"/>
      <c r="F30" s="89"/>
      <c r="G30" s="89">
        <f>SUM(G26:G29)</f>
        <v>12976</v>
      </c>
    </row>
    <row r="32" spans="1:7" x14ac:dyDescent="0.3">
      <c r="A32" s="92" t="s">
        <v>269</v>
      </c>
      <c r="C32" s="85">
        <v>8915</v>
      </c>
      <c r="D32" t="s">
        <v>270</v>
      </c>
    </row>
    <row r="33" spans="1:8" x14ac:dyDescent="0.3">
      <c r="A33" s="92" t="s">
        <v>271</v>
      </c>
      <c r="C33" s="85">
        <f>C23</f>
        <v>12976</v>
      </c>
      <c r="D33" t="s">
        <v>270</v>
      </c>
    </row>
    <row r="35" spans="1:8" x14ac:dyDescent="0.3">
      <c r="A35" s="92" t="s">
        <v>272</v>
      </c>
      <c r="B35" s="92"/>
      <c r="C35" s="92">
        <v>68.7</v>
      </c>
      <c r="D35" s="93" t="s">
        <v>273</v>
      </c>
      <c r="F35">
        <f>C32/C33*100</f>
        <v>68.703760789149186</v>
      </c>
    </row>
    <row r="36" spans="1:8" x14ac:dyDescent="0.3">
      <c r="A36" t="s">
        <v>274</v>
      </c>
      <c r="C36">
        <v>42.38</v>
      </c>
      <c r="D36" s="94" t="s">
        <v>275</v>
      </c>
      <c r="F36">
        <f>F35/2</f>
        <v>34.351880394574593</v>
      </c>
    </row>
    <row r="39" spans="1:8" x14ac:dyDescent="0.3">
      <c r="A39" s="103" t="s">
        <v>314</v>
      </c>
      <c r="B39" s="104"/>
      <c r="C39" s="104"/>
      <c r="D39" s="104"/>
    </row>
    <row r="40" spans="1:8" x14ac:dyDescent="0.3">
      <c r="A40" t="s">
        <v>258</v>
      </c>
      <c r="B40" s="106" t="s">
        <v>315</v>
      </c>
    </row>
    <row r="41" spans="1:8" x14ac:dyDescent="0.3">
      <c r="A41" t="s">
        <v>259</v>
      </c>
      <c r="C41" s="85">
        <v>19375</v>
      </c>
      <c r="D41" t="s">
        <v>260</v>
      </c>
    </row>
    <row r="42" spans="1:8" ht="15" thickBot="1" x14ac:dyDescent="0.35"/>
    <row r="43" spans="1:8" ht="42" thickBot="1" x14ac:dyDescent="0.35">
      <c r="A43" s="109" t="s">
        <v>261</v>
      </c>
      <c r="B43" s="107" t="s">
        <v>262</v>
      </c>
      <c r="C43" s="107" t="s">
        <v>263</v>
      </c>
      <c r="D43" s="107" t="s">
        <v>264</v>
      </c>
      <c r="E43" s="107" t="s">
        <v>321</v>
      </c>
      <c r="F43" s="107" t="s">
        <v>322</v>
      </c>
      <c r="G43" s="107" t="s">
        <v>323</v>
      </c>
      <c r="H43" s="107" t="s">
        <v>324</v>
      </c>
    </row>
    <row r="44" spans="1:8" ht="15" thickBot="1" x14ac:dyDescent="0.35">
      <c r="A44" s="88" t="s">
        <v>325</v>
      </c>
      <c r="B44" s="89" t="s">
        <v>326</v>
      </c>
      <c r="C44" s="89" t="s">
        <v>301</v>
      </c>
      <c r="D44" s="89">
        <v>265</v>
      </c>
      <c r="E44" s="89">
        <v>0</v>
      </c>
      <c r="F44" s="89">
        <v>0</v>
      </c>
      <c r="G44" s="89">
        <v>0</v>
      </c>
      <c r="H44" s="89">
        <v>265</v>
      </c>
    </row>
    <row r="45" spans="1:8" ht="15" thickBot="1" x14ac:dyDescent="0.35">
      <c r="A45" s="88" t="s">
        <v>327</v>
      </c>
      <c r="B45" s="89" t="s">
        <v>328</v>
      </c>
      <c r="C45" s="89" t="s">
        <v>298</v>
      </c>
      <c r="D45" s="89">
        <v>920</v>
      </c>
      <c r="E45" s="89">
        <v>210</v>
      </c>
      <c r="F45" s="89">
        <v>210</v>
      </c>
      <c r="G45" s="89">
        <v>5280</v>
      </c>
      <c r="H45" s="89">
        <v>6200</v>
      </c>
    </row>
    <row r="46" spans="1:8" ht="17.399999999999999" thickBot="1" x14ac:dyDescent="0.35">
      <c r="A46" s="88" t="s">
        <v>329</v>
      </c>
      <c r="B46" s="89" t="s">
        <v>330</v>
      </c>
      <c r="C46" s="89" t="s">
        <v>311</v>
      </c>
      <c r="D46" s="89">
        <v>60</v>
      </c>
      <c r="E46" s="89">
        <v>21</v>
      </c>
      <c r="F46" s="89">
        <v>21</v>
      </c>
      <c r="G46" s="89">
        <v>1109</v>
      </c>
      <c r="H46" s="89">
        <v>1169</v>
      </c>
    </row>
    <row r="47" spans="1:8" ht="15" thickBot="1" x14ac:dyDescent="0.35">
      <c r="A47" s="88" t="s">
        <v>331</v>
      </c>
      <c r="B47" s="89" t="s">
        <v>332</v>
      </c>
      <c r="C47" s="89" t="s">
        <v>311</v>
      </c>
      <c r="D47" s="89">
        <v>60</v>
      </c>
      <c r="E47" s="89">
        <v>12</v>
      </c>
      <c r="F47" s="89">
        <v>12</v>
      </c>
      <c r="G47" s="89">
        <v>634</v>
      </c>
      <c r="H47" s="89">
        <v>694</v>
      </c>
    </row>
    <row r="48" spans="1:8" ht="15" thickBot="1" x14ac:dyDescent="0.35">
      <c r="A48" s="88" t="s">
        <v>333</v>
      </c>
      <c r="B48" s="89" t="s">
        <v>334</v>
      </c>
      <c r="C48" s="89" t="s">
        <v>311</v>
      </c>
      <c r="D48" s="89">
        <v>60</v>
      </c>
      <c r="E48" s="89">
        <v>38</v>
      </c>
      <c r="F48" s="89">
        <v>38</v>
      </c>
      <c r="G48" s="89">
        <v>2006</v>
      </c>
      <c r="H48" s="89">
        <v>2066</v>
      </c>
    </row>
    <row r="49" spans="1:8" ht="15" thickBot="1" x14ac:dyDescent="0.35">
      <c r="A49" s="88" t="s">
        <v>335</v>
      </c>
      <c r="B49" s="89" t="s">
        <v>336</v>
      </c>
      <c r="C49" s="89" t="s">
        <v>311</v>
      </c>
      <c r="D49" s="89">
        <v>60</v>
      </c>
      <c r="E49" s="89">
        <v>10</v>
      </c>
      <c r="F49" s="89">
        <v>10</v>
      </c>
      <c r="G49" s="89">
        <v>528</v>
      </c>
      <c r="H49" s="89">
        <v>588</v>
      </c>
    </row>
    <row r="50" spans="1:8" ht="15" thickBot="1" x14ac:dyDescent="0.35">
      <c r="A50" s="88" t="s">
        <v>337</v>
      </c>
      <c r="B50" s="89" t="s">
        <v>338</v>
      </c>
      <c r="C50" s="89" t="s">
        <v>311</v>
      </c>
      <c r="D50" s="89">
        <v>60</v>
      </c>
      <c r="E50" s="89">
        <v>0</v>
      </c>
      <c r="F50" s="89">
        <v>0</v>
      </c>
      <c r="G50" s="89">
        <v>0</v>
      </c>
      <c r="H50" s="89">
        <v>60</v>
      </c>
    </row>
    <row r="51" spans="1:8" ht="15" thickBot="1" x14ac:dyDescent="0.35">
      <c r="A51" s="88" t="s">
        <v>339</v>
      </c>
      <c r="B51" s="89" t="s">
        <v>340</v>
      </c>
      <c r="C51" s="89" t="s">
        <v>311</v>
      </c>
      <c r="D51" s="89">
        <v>60</v>
      </c>
      <c r="E51" s="89">
        <v>15</v>
      </c>
      <c r="F51" s="89">
        <v>15</v>
      </c>
      <c r="G51" s="89">
        <v>792</v>
      </c>
      <c r="H51" s="89">
        <v>852</v>
      </c>
    </row>
    <row r="52" spans="1:8" ht="15" thickBot="1" x14ac:dyDescent="0.35">
      <c r="A52" s="88" t="s">
        <v>341</v>
      </c>
      <c r="B52" s="89" t="s">
        <v>342</v>
      </c>
      <c r="C52" s="89" t="s">
        <v>311</v>
      </c>
      <c r="D52" s="89">
        <v>60</v>
      </c>
      <c r="E52" s="89">
        <v>14</v>
      </c>
      <c r="F52" s="89">
        <v>14</v>
      </c>
      <c r="G52" s="89">
        <v>739</v>
      </c>
      <c r="H52" s="89">
        <v>799</v>
      </c>
    </row>
    <row r="53" spans="1:8" ht="15" thickBot="1" x14ac:dyDescent="0.35">
      <c r="A53" s="88" t="s">
        <v>343</v>
      </c>
      <c r="B53" s="89" t="s">
        <v>344</v>
      </c>
      <c r="C53" s="89" t="s">
        <v>311</v>
      </c>
      <c r="D53" s="89">
        <v>60</v>
      </c>
      <c r="E53" s="89">
        <v>16</v>
      </c>
      <c r="F53" s="89">
        <v>16</v>
      </c>
      <c r="G53" s="89">
        <v>845</v>
      </c>
      <c r="H53" s="89">
        <v>905</v>
      </c>
    </row>
    <row r="54" spans="1:8" ht="15" thickBot="1" x14ac:dyDescent="0.35">
      <c r="A54" s="88" t="s">
        <v>345</v>
      </c>
      <c r="B54" s="89" t="s">
        <v>346</v>
      </c>
      <c r="C54" s="89" t="s">
        <v>311</v>
      </c>
      <c r="D54" s="89">
        <v>60</v>
      </c>
      <c r="E54" s="89">
        <v>17</v>
      </c>
      <c r="F54" s="89">
        <v>17</v>
      </c>
      <c r="G54" s="89">
        <v>898</v>
      </c>
      <c r="H54" s="89">
        <v>958</v>
      </c>
    </row>
    <row r="55" spans="1:8" ht="15" thickBot="1" x14ac:dyDescent="0.35">
      <c r="A55" s="88" t="s">
        <v>347</v>
      </c>
      <c r="B55" s="89" t="s">
        <v>348</v>
      </c>
      <c r="C55" s="89" t="s">
        <v>311</v>
      </c>
      <c r="D55" s="89">
        <v>60</v>
      </c>
      <c r="E55" s="89">
        <v>12</v>
      </c>
      <c r="F55" s="89">
        <v>12</v>
      </c>
      <c r="G55" s="89">
        <v>634</v>
      </c>
      <c r="H55" s="89">
        <v>694</v>
      </c>
    </row>
    <row r="56" spans="1:8" ht="15" thickBot="1" x14ac:dyDescent="0.35">
      <c r="A56" s="88" t="s">
        <v>349</v>
      </c>
      <c r="B56" s="89" t="s">
        <v>350</v>
      </c>
      <c r="C56" s="89" t="s">
        <v>311</v>
      </c>
      <c r="D56" s="89">
        <v>60</v>
      </c>
      <c r="E56" s="89">
        <v>16</v>
      </c>
      <c r="F56" s="89">
        <v>16</v>
      </c>
      <c r="G56" s="89">
        <v>845</v>
      </c>
      <c r="H56" s="89">
        <v>905</v>
      </c>
    </row>
    <row r="57" spans="1:8" ht="15" thickBot="1" x14ac:dyDescent="0.35">
      <c r="A57" s="88" t="s">
        <v>351</v>
      </c>
      <c r="B57" s="89" t="s">
        <v>352</v>
      </c>
      <c r="C57" s="89" t="s">
        <v>311</v>
      </c>
      <c r="D57" s="89">
        <v>60</v>
      </c>
      <c r="E57" s="89">
        <v>11</v>
      </c>
      <c r="F57" s="89">
        <v>11</v>
      </c>
      <c r="G57" s="89">
        <v>581</v>
      </c>
      <c r="H57" s="89">
        <v>641</v>
      </c>
    </row>
    <row r="58" spans="1:8" ht="15" thickBot="1" x14ac:dyDescent="0.35">
      <c r="A58" s="88" t="s">
        <v>353</v>
      </c>
      <c r="B58" s="89" t="s">
        <v>354</v>
      </c>
      <c r="C58" s="89" t="s">
        <v>311</v>
      </c>
      <c r="D58" s="89">
        <v>60</v>
      </c>
      <c r="E58" s="89">
        <v>14</v>
      </c>
      <c r="F58" s="89">
        <v>14</v>
      </c>
      <c r="G58" s="89">
        <v>739</v>
      </c>
      <c r="H58" s="89">
        <v>799</v>
      </c>
    </row>
    <row r="59" spans="1:8" ht="15" thickBot="1" x14ac:dyDescent="0.35">
      <c r="A59" s="88" t="s">
        <v>355</v>
      </c>
      <c r="B59" s="89" t="s">
        <v>356</v>
      </c>
      <c r="C59" s="89" t="s">
        <v>311</v>
      </c>
      <c r="D59" s="89">
        <v>60</v>
      </c>
      <c r="E59" s="89">
        <v>15</v>
      </c>
      <c r="F59" s="89">
        <v>15</v>
      </c>
      <c r="G59" s="89">
        <v>792</v>
      </c>
      <c r="H59" s="89">
        <v>852</v>
      </c>
    </row>
    <row r="60" spans="1:8" ht="15" thickBot="1" x14ac:dyDescent="0.35">
      <c r="A60" s="88" t="s">
        <v>357</v>
      </c>
      <c r="B60" s="89" t="s">
        <v>358</v>
      </c>
      <c r="C60" s="89" t="s">
        <v>311</v>
      </c>
      <c r="D60" s="89">
        <v>60</v>
      </c>
      <c r="E60" s="89">
        <v>56</v>
      </c>
      <c r="F60" s="89">
        <v>56</v>
      </c>
      <c r="G60" s="89">
        <v>2640</v>
      </c>
      <c r="H60" s="89">
        <v>2700</v>
      </c>
    </row>
    <row r="61" spans="1:8" ht="15" thickBot="1" x14ac:dyDescent="0.35">
      <c r="A61" s="88" t="s">
        <v>359</v>
      </c>
      <c r="B61" s="89" t="s">
        <v>360</v>
      </c>
      <c r="C61" s="89" t="s">
        <v>311</v>
      </c>
      <c r="D61" s="89">
        <v>60</v>
      </c>
      <c r="E61" s="89">
        <v>12</v>
      </c>
      <c r="F61" s="89">
        <v>12</v>
      </c>
      <c r="G61" s="89">
        <v>634</v>
      </c>
      <c r="H61" s="89">
        <v>694</v>
      </c>
    </row>
    <row r="62" spans="1:8" ht="15" thickBot="1" x14ac:dyDescent="0.35">
      <c r="A62" s="88" t="s">
        <v>361</v>
      </c>
      <c r="B62" s="89" t="s">
        <v>362</v>
      </c>
      <c r="C62" s="89" t="s">
        <v>311</v>
      </c>
      <c r="D62" s="89">
        <v>60</v>
      </c>
      <c r="E62" s="89">
        <v>16</v>
      </c>
      <c r="F62" s="89">
        <v>16</v>
      </c>
      <c r="G62" s="89">
        <v>845</v>
      </c>
      <c r="H62" s="89">
        <v>905</v>
      </c>
    </row>
    <row r="63" spans="1:8" ht="15" thickBot="1" x14ac:dyDescent="0.35">
      <c r="A63" s="88" t="s">
        <v>363</v>
      </c>
      <c r="B63" s="89" t="s">
        <v>364</v>
      </c>
      <c r="C63" s="89" t="s">
        <v>311</v>
      </c>
      <c r="D63" s="89">
        <v>60</v>
      </c>
      <c r="E63" s="89">
        <v>11</v>
      </c>
      <c r="F63" s="89">
        <v>11</v>
      </c>
      <c r="G63" s="89">
        <v>581</v>
      </c>
      <c r="H63" s="89">
        <v>641</v>
      </c>
    </row>
    <row r="64" spans="1:8" ht="15" thickBot="1" x14ac:dyDescent="0.35">
      <c r="A64" s="86" t="s">
        <v>365</v>
      </c>
      <c r="B64" s="87" t="s">
        <v>366</v>
      </c>
      <c r="C64" s="87" t="s">
        <v>311</v>
      </c>
      <c r="D64" s="107">
        <v>60</v>
      </c>
      <c r="E64" s="107">
        <v>15</v>
      </c>
      <c r="F64" s="107">
        <v>15</v>
      </c>
      <c r="G64" s="107">
        <v>792</v>
      </c>
      <c r="H64" s="107">
        <v>852</v>
      </c>
    </row>
    <row r="65" spans="1:8" ht="15" thickBot="1" x14ac:dyDescent="0.35">
      <c r="A65" s="88" t="s">
        <v>367</v>
      </c>
      <c r="B65" s="89" t="s">
        <v>368</v>
      </c>
      <c r="C65" s="89" t="s">
        <v>311</v>
      </c>
      <c r="D65" s="108">
        <v>60</v>
      </c>
      <c r="E65" s="108">
        <v>21</v>
      </c>
      <c r="F65" s="108">
        <v>21</v>
      </c>
      <c r="G65" s="108">
        <v>1109</v>
      </c>
      <c r="H65" s="108">
        <v>1169</v>
      </c>
    </row>
    <row r="66" spans="1:8" ht="15" thickBot="1" x14ac:dyDescent="0.35">
      <c r="A66" s="88" t="s">
        <v>369</v>
      </c>
      <c r="B66" s="89" t="s">
        <v>370</v>
      </c>
      <c r="C66" s="89" t="s">
        <v>311</v>
      </c>
      <c r="D66" s="108">
        <v>60</v>
      </c>
      <c r="E66" s="108">
        <v>13</v>
      </c>
      <c r="F66" s="108">
        <v>13</v>
      </c>
      <c r="G66" s="108">
        <v>686</v>
      </c>
      <c r="H66" s="108">
        <v>746</v>
      </c>
    </row>
    <row r="67" spans="1:8" ht="15" thickBot="1" x14ac:dyDescent="0.35">
      <c r="A67" s="88" t="s">
        <v>371</v>
      </c>
      <c r="B67" s="89" t="s">
        <v>372</v>
      </c>
      <c r="C67" s="89" t="s">
        <v>311</v>
      </c>
      <c r="D67" s="108">
        <v>60</v>
      </c>
      <c r="E67" s="108">
        <v>48</v>
      </c>
      <c r="F67" s="108">
        <v>48</v>
      </c>
      <c r="G67" s="108">
        <v>2534</v>
      </c>
      <c r="H67" s="108">
        <v>2594</v>
      </c>
    </row>
    <row r="68" spans="1:8" ht="15" thickBot="1" x14ac:dyDescent="0.35">
      <c r="A68" s="88" t="s">
        <v>373</v>
      </c>
      <c r="B68" s="89" t="s">
        <v>374</v>
      </c>
      <c r="C68" s="89" t="s">
        <v>298</v>
      </c>
      <c r="D68" s="108">
        <v>60</v>
      </c>
      <c r="E68" s="108">
        <v>107</v>
      </c>
      <c r="F68" s="108">
        <v>107</v>
      </c>
      <c r="G68" s="108">
        <v>5280</v>
      </c>
      <c r="H68" s="108">
        <v>5340</v>
      </c>
    </row>
    <row r="69" spans="1:8" ht="15" thickBot="1" x14ac:dyDescent="0.35">
      <c r="A69" s="88" t="s">
        <v>375</v>
      </c>
      <c r="B69" s="89" t="s">
        <v>376</v>
      </c>
      <c r="C69" s="89" t="s">
        <v>311</v>
      </c>
      <c r="D69" s="108">
        <v>60</v>
      </c>
      <c r="E69" s="108">
        <v>31</v>
      </c>
      <c r="F69" s="108">
        <v>31</v>
      </c>
      <c r="G69" s="108">
        <v>1637</v>
      </c>
      <c r="H69" s="108">
        <v>1697</v>
      </c>
    </row>
    <row r="70" spans="1:8" ht="15" thickBot="1" x14ac:dyDescent="0.35">
      <c r="A70" s="88" t="s">
        <v>377</v>
      </c>
      <c r="B70" s="89" t="s">
        <v>378</v>
      </c>
      <c r="C70" s="89" t="s">
        <v>311</v>
      </c>
      <c r="D70" s="108">
        <v>60</v>
      </c>
      <c r="E70" s="108">
        <v>30</v>
      </c>
      <c r="F70" s="108">
        <v>30</v>
      </c>
      <c r="G70" s="108">
        <v>1584</v>
      </c>
      <c r="H70" s="108">
        <v>1644</v>
      </c>
    </row>
    <row r="71" spans="1:8" ht="15" thickBot="1" x14ac:dyDescent="0.35">
      <c r="A71" s="88" t="s">
        <v>379</v>
      </c>
      <c r="B71" s="89" t="s">
        <v>380</v>
      </c>
      <c r="C71" s="89" t="s">
        <v>311</v>
      </c>
      <c r="D71" s="108">
        <v>60</v>
      </c>
      <c r="E71" s="108">
        <v>18</v>
      </c>
      <c r="F71" s="108">
        <v>18</v>
      </c>
      <c r="G71" s="108">
        <v>950</v>
      </c>
      <c r="H71" s="108">
        <v>1010</v>
      </c>
    </row>
    <row r="72" spans="1:8" ht="15" thickBot="1" x14ac:dyDescent="0.35">
      <c r="A72" s="88" t="s">
        <v>381</v>
      </c>
      <c r="B72" s="89" t="s">
        <v>382</v>
      </c>
      <c r="C72" s="89" t="s">
        <v>311</v>
      </c>
      <c r="D72" s="108">
        <v>60</v>
      </c>
      <c r="E72" s="108">
        <v>30</v>
      </c>
      <c r="F72" s="108">
        <v>30</v>
      </c>
      <c r="G72" s="108">
        <v>1584</v>
      </c>
      <c r="H72" s="108">
        <v>1644</v>
      </c>
    </row>
    <row r="73" spans="1:8" ht="15" thickBot="1" x14ac:dyDescent="0.35">
      <c r="A73" s="88" t="s">
        <v>383</v>
      </c>
      <c r="B73" s="89" t="s">
        <v>384</v>
      </c>
      <c r="C73" s="89" t="s">
        <v>311</v>
      </c>
      <c r="D73" s="108">
        <v>60</v>
      </c>
      <c r="E73" s="108">
        <v>10</v>
      </c>
      <c r="F73" s="108">
        <v>10</v>
      </c>
      <c r="G73" s="108">
        <v>528</v>
      </c>
      <c r="H73" s="108">
        <v>588</v>
      </c>
    </row>
    <row r="74" spans="1:8" ht="15" thickBot="1" x14ac:dyDescent="0.35">
      <c r="A74" s="88" t="s">
        <v>385</v>
      </c>
      <c r="B74" s="89" t="s">
        <v>386</v>
      </c>
      <c r="C74" s="89" t="s">
        <v>311</v>
      </c>
      <c r="D74" s="108">
        <v>60</v>
      </c>
      <c r="E74" s="108">
        <v>39</v>
      </c>
      <c r="F74" s="108">
        <v>39</v>
      </c>
      <c r="G74" s="108">
        <v>2059</v>
      </c>
      <c r="H74" s="108">
        <v>2119</v>
      </c>
    </row>
    <row r="75" spans="1:8" ht="15" thickBot="1" x14ac:dyDescent="0.35">
      <c r="A75" s="88" t="s">
        <v>387</v>
      </c>
      <c r="B75" s="89" t="s">
        <v>388</v>
      </c>
      <c r="C75" s="89" t="s">
        <v>311</v>
      </c>
      <c r="D75" s="108">
        <v>60</v>
      </c>
      <c r="E75" s="108">
        <v>0</v>
      </c>
      <c r="F75" s="108">
        <v>0</v>
      </c>
      <c r="G75" s="108">
        <v>0</v>
      </c>
      <c r="H75" s="108">
        <v>60</v>
      </c>
    </row>
    <row r="76" spans="1:8" ht="15" thickBot="1" x14ac:dyDescent="0.35">
      <c r="A76" s="88" t="s">
        <v>389</v>
      </c>
      <c r="B76" s="89" t="s">
        <v>390</v>
      </c>
      <c r="C76" s="89" t="s">
        <v>311</v>
      </c>
      <c r="D76" s="108">
        <v>60</v>
      </c>
      <c r="E76" s="108">
        <v>0</v>
      </c>
      <c r="F76" s="108">
        <v>0</v>
      </c>
      <c r="G76" s="108">
        <v>0</v>
      </c>
      <c r="H76" s="108">
        <v>60</v>
      </c>
    </row>
    <row r="77" spans="1:8" ht="15" thickBot="1" x14ac:dyDescent="0.35">
      <c r="A77" s="88"/>
      <c r="B77" s="89"/>
      <c r="C77" s="90"/>
      <c r="D77" s="89"/>
      <c r="E77" s="89"/>
      <c r="F77" s="89"/>
      <c r="G77" s="89"/>
    </row>
    <row r="78" spans="1:8" ht="15" thickBot="1" x14ac:dyDescent="0.35">
      <c r="A78" s="88"/>
      <c r="B78" s="89"/>
      <c r="C78" s="90"/>
      <c r="D78" s="89"/>
      <c r="E78" s="91"/>
      <c r="F78" s="89"/>
      <c r="G78" s="89"/>
    </row>
    <row r="79" spans="1:8" ht="15" thickBot="1" x14ac:dyDescent="0.35">
      <c r="A79" s="88"/>
      <c r="B79" s="89"/>
      <c r="C79" s="90"/>
      <c r="D79" s="89"/>
      <c r="E79" s="91"/>
      <c r="F79" s="89"/>
      <c r="G79" s="89"/>
    </row>
    <row r="80" spans="1:8" ht="15" thickBot="1" x14ac:dyDescent="0.35">
      <c r="A80" s="88"/>
      <c r="B80" s="89"/>
      <c r="C80" s="90"/>
      <c r="D80" s="89"/>
      <c r="E80" s="89"/>
      <c r="F80" s="89"/>
      <c r="G80" s="89"/>
    </row>
    <row r="82" spans="1:6" x14ac:dyDescent="0.3">
      <c r="A82" s="110" t="s">
        <v>391</v>
      </c>
      <c r="F82">
        <f>18410/19375*100</f>
        <v>95.019354838709674</v>
      </c>
    </row>
    <row r="83" spans="1:6" x14ac:dyDescent="0.3">
      <c r="A83" s="110" t="s">
        <v>392</v>
      </c>
      <c r="C83" s="85"/>
      <c r="F83">
        <f>F82/2</f>
        <v>47.509677419354837</v>
      </c>
    </row>
    <row r="84" spans="1:6" x14ac:dyDescent="0.3">
      <c r="A84" s="110"/>
    </row>
    <row r="85" spans="1:6" x14ac:dyDescent="0.3">
      <c r="A85" s="110" t="s">
        <v>393</v>
      </c>
      <c r="B85" s="92"/>
      <c r="C85" s="92"/>
      <c r="D85" s="93"/>
    </row>
    <row r="86" spans="1:6" x14ac:dyDescent="0.3">
      <c r="A86" s="110" t="s">
        <v>394</v>
      </c>
      <c r="D86" s="94"/>
      <c r="E86" t="s">
        <v>396</v>
      </c>
    </row>
    <row r="87" spans="1:6" x14ac:dyDescent="0.3">
      <c r="A87" s="106" t="s">
        <v>395</v>
      </c>
    </row>
  </sheetData>
  <mergeCells count="2">
    <mergeCell ref="A1:G1"/>
    <mergeCell ref="A2:G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0"/>
  <sheetViews>
    <sheetView zoomScale="90" zoomScaleNormal="90" workbookViewId="0">
      <selection activeCell="H2" sqref="H2:H23"/>
    </sheetView>
  </sheetViews>
  <sheetFormatPr defaultColWidth="9.109375" defaultRowHeight="14.4" x14ac:dyDescent="0.3"/>
  <cols>
    <col min="1" max="1" width="65.5546875" style="19" bestFit="1" customWidth="1"/>
    <col min="2" max="2" width="9.109375" style="19"/>
    <col min="3" max="3" width="28.88671875" style="19" bestFit="1" customWidth="1"/>
    <col min="4" max="4" width="9.109375" style="19"/>
    <col min="5" max="5" width="21.44140625" style="19" bestFit="1" customWidth="1"/>
    <col min="6" max="6" width="9.109375" style="19"/>
    <col min="7" max="7" width="24.6640625" style="19" bestFit="1" customWidth="1"/>
    <col min="8" max="8" width="22.44140625" style="19" customWidth="1"/>
    <col min="9" max="9" width="6.33203125" style="19" customWidth="1"/>
    <col min="10" max="10" width="18.33203125" style="19" bestFit="1" customWidth="1"/>
    <col min="11" max="11" width="6.6640625" style="19" customWidth="1"/>
    <col min="12" max="12" width="30.109375" style="32" customWidth="1"/>
    <col min="13" max="13" width="8.5546875" style="32" customWidth="1"/>
    <col min="14" max="14" width="19" style="28" customWidth="1"/>
    <col min="15" max="15" width="23" style="19" customWidth="1"/>
    <col min="16" max="16" width="21.5546875" style="19" bestFit="1" customWidth="1"/>
    <col min="17" max="16384" width="9.109375" style="19"/>
  </cols>
  <sheetData>
    <row r="1" spans="1:14" ht="28.8" x14ac:dyDescent="0.3">
      <c r="A1" s="38" t="s">
        <v>23</v>
      </c>
      <c r="C1" s="33" t="s">
        <v>2</v>
      </c>
      <c r="E1" s="35" t="s">
        <v>31</v>
      </c>
      <c r="G1" s="148" t="s">
        <v>40</v>
      </c>
      <c r="H1" s="148"/>
      <c r="I1" s="21"/>
      <c r="J1" s="20" t="s">
        <v>63</v>
      </c>
      <c r="K1" s="21"/>
      <c r="L1" s="35" t="s">
        <v>64</v>
      </c>
      <c r="M1" s="22"/>
      <c r="N1" s="35" t="s">
        <v>97</v>
      </c>
    </row>
    <row r="2" spans="1:14" ht="57.6" x14ac:dyDescent="0.3">
      <c r="A2" s="36" t="s">
        <v>22</v>
      </c>
      <c r="C2" s="23" t="s">
        <v>24</v>
      </c>
      <c r="E2" s="23" t="s">
        <v>29</v>
      </c>
      <c r="G2" s="23" t="s">
        <v>32</v>
      </c>
      <c r="H2" s="24" t="s">
        <v>41</v>
      </c>
      <c r="I2" s="25"/>
      <c r="J2" s="23" t="s">
        <v>29</v>
      </c>
      <c r="L2" s="26" t="s">
        <v>65</v>
      </c>
      <c r="M2" s="27"/>
      <c r="N2" s="34" t="s">
        <v>98</v>
      </c>
    </row>
    <row r="3" spans="1:14" ht="57.6" x14ac:dyDescent="0.3">
      <c r="A3" s="36" t="s">
        <v>14</v>
      </c>
      <c r="C3" s="23" t="s">
        <v>25</v>
      </c>
      <c r="E3" s="23" t="s">
        <v>30</v>
      </c>
      <c r="G3" s="23" t="s">
        <v>33</v>
      </c>
      <c r="H3" s="24" t="s">
        <v>42</v>
      </c>
      <c r="I3" s="25"/>
      <c r="J3" s="23" t="s">
        <v>30</v>
      </c>
      <c r="L3" s="26" t="s">
        <v>66</v>
      </c>
      <c r="M3" s="29"/>
      <c r="N3" s="34" t="s">
        <v>99</v>
      </c>
    </row>
    <row r="4" spans="1:14" ht="86.4" x14ac:dyDescent="0.3">
      <c r="A4" s="36" t="s">
        <v>15</v>
      </c>
      <c r="C4" s="23" t="s">
        <v>26</v>
      </c>
      <c r="G4" s="23" t="s">
        <v>34</v>
      </c>
      <c r="H4" s="24" t="s">
        <v>43</v>
      </c>
      <c r="I4" s="25"/>
      <c r="L4" s="26" t="s">
        <v>67</v>
      </c>
      <c r="M4" s="29"/>
      <c r="N4" s="34" t="s">
        <v>100</v>
      </c>
    </row>
    <row r="5" spans="1:14" ht="57.6" x14ac:dyDescent="0.3">
      <c r="A5" s="36" t="s">
        <v>16</v>
      </c>
      <c r="C5" s="23" t="s">
        <v>27</v>
      </c>
      <c r="E5" s="33" t="s">
        <v>115</v>
      </c>
      <c r="G5" s="23" t="s">
        <v>35</v>
      </c>
      <c r="H5" s="24" t="s">
        <v>44</v>
      </c>
      <c r="I5" s="25"/>
      <c r="J5" s="33" t="s">
        <v>96</v>
      </c>
      <c r="L5" s="26" t="s">
        <v>68</v>
      </c>
      <c r="M5" s="29"/>
      <c r="N5" s="34" t="s">
        <v>101</v>
      </c>
    </row>
    <row r="6" spans="1:14" ht="43.2" x14ac:dyDescent="0.3">
      <c r="A6" s="36" t="s">
        <v>17</v>
      </c>
      <c r="C6" s="23" t="s">
        <v>28</v>
      </c>
      <c r="E6" s="34" t="s">
        <v>111</v>
      </c>
      <c r="G6" s="23" t="s">
        <v>36</v>
      </c>
      <c r="H6" s="24" t="s">
        <v>45</v>
      </c>
      <c r="I6" s="25"/>
      <c r="J6" s="23" t="s">
        <v>94</v>
      </c>
      <c r="L6" s="26" t="s">
        <v>69</v>
      </c>
      <c r="M6" s="29"/>
      <c r="N6" s="34" t="s">
        <v>102</v>
      </c>
    </row>
    <row r="7" spans="1:14" ht="43.2" x14ac:dyDescent="0.3">
      <c r="A7" s="36" t="s">
        <v>18</v>
      </c>
      <c r="E7" s="34" t="s">
        <v>112</v>
      </c>
      <c r="G7" s="23" t="s">
        <v>37</v>
      </c>
      <c r="H7" s="24" t="s">
        <v>46</v>
      </c>
      <c r="I7" s="25"/>
      <c r="J7" s="23" t="s">
        <v>95</v>
      </c>
      <c r="L7" s="26" t="s">
        <v>70</v>
      </c>
      <c r="M7" s="29"/>
      <c r="N7" s="34" t="s">
        <v>103</v>
      </c>
    </row>
    <row r="8" spans="1:14" ht="57.6" x14ac:dyDescent="0.3">
      <c r="A8" s="36" t="s">
        <v>19</v>
      </c>
      <c r="C8" s="33" t="s">
        <v>119</v>
      </c>
      <c r="E8" s="34" t="s">
        <v>113</v>
      </c>
      <c r="G8" s="23" t="s">
        <v>38</v>
      </c>
      <c r="H8" s="24" t="s">
        <v>47</v>
      </c>
      <c r="I8" s="25"/>
      <c r="L8" s="26" t="s">
        <v>71</v>
      </c>
      <c r="M8" s="29"/>
      <c r="N8" s="34" t="s">
        <v>104</v>
      </c>
    </row>
    <row r="9" spans="1:14" ht="43.2" x14ac:dyDescent="0.3">
      <c r="A9" s="36" t="s">
        <v>20</v>
      </c>
      <c r="C9" s="23" t="s">
        <v>198</v>
      </c>
      <c r="E9" s="34" t="s">
        <v>114</v>
      </c>
      <c r="G9" s="23" t="s">
        <v>39</v>
      </c>
      <c r="H9" s="24" t="s">
        <v>48</v>
      </c>
      <c r="I9" s="25"/>
      <c r="L9" s="26" t="s">
        <v>72</v>
      </c>
      <c r="M9" s="29"/>
      <c r="N9" s="34" t="s">
        <v>105</v>
      </c>
    </row>
    <row r="10" spans="1:14" ht="28.8" x14ac:dyDescent="0.3">
      <c r="A10" s="37" t="s">
        <v>21</v>
      </c>
      <c r="C10" s="23" t="s">
        <v>118</v>
      </c>
      <c r="G10" s="23"/>
      <c r="H10" s="24" t="s">
        <v>49</v>
      </c>
      <c r="I10" s="25"/>
      <c r="L10" s="26" t="s">
        <v>73</v>
      </c>
      <c r="M10" s="29"/>
      <c r="N10" s="34" t="s">
        <v>106</v>
      </c>
    </row>
    <row r="11" spans="1:14" ht="43.2" x14ac:dyDescent="0.3">
      <c r="C11" s="23" t="s">
        <v>117</v>
      </c>
      <c r="G11" s="23"/>
      <c r="H11" s="24" t="s">
        <v>50</v>
      </c>
      <c r="I11" s="25"/>
      <c r="L11" s="26" t="s">
        <v>74</v>
      </c>
      <c r="M11" s="29"/>
      <c r="N11" s="34" t="s">
        <v>107</v>
      </c>
    </row>
    <row r="12" spans="1:14" ht="57.6" x14ac:dyDescent="0.3">
      <c r="C12" s="23" t="s">
        <v>200</v>
      </c>
      <c r="G12" s="23"/>
      <c r="H12" s="24" t="s">
        <v>51</v>
      </c>
      <c r="I12" s="25"/>
      <c r="L12" s="30" t="s">
        <v>75</v>
      </c>
      <c r="M12" s="31"/>
      <c r="N12" s="34" t="s">
        <v>108</v>
      </c>
    </row>
    <row r="13" spans="1:14" ht="43.2" x14ac:dyDescent="0.3">
      <c r="C13" s="23" t="s">
        <v>199</v>
      </c>
      <c r="G13" s="23"/>
      <c r="H13" s="24" t="s">
        <v>52</v>
      </c>
      <c r="I13" s="25"/>
      <c r="L13" s="26" t="s">
        <v>76</v>
      </c>
      <c r="M13" s="29"/>
      <c r="N13" s="34" t="s">
        <v>109</v>
      </c>
    </row>
    <row r="14" spans="1:14" ht="57.6" x14ac:dyDescent="0.3">
      <c r="G14" s="23"/>
      <c r="H14" s="24" t="s">
        <v>53</v>
      </c>
      <c r="I14" s="25"/>
      <c r="L14" s="17" t="s">
        <v>77</v>
      </c>
      <c r="M14" s="18"/>
      <c r="N14" s="34" t="s">
        <v>110</v>
      </c>
    </row>
    <row r="15" spans="1:14" ht="28.8" x14ac:dyDescent="0.3">
      <c r="G15" s="23"/>
      <c r="H15" s="24" t="s">
        <v>54</v>
      </c>
      <c r="I15" s="25"/>
      <c r="L15" s="26" t="s">
        <v>78</v>
      </c>
      <c r="M15" s="29"/>
    </row>
    <row r="16" spans="1:14" ht="57.6" x14ac:dyDescent="0.3">
      <c r="G16" s="23"/>
      <c r="H16" s="24" t="s">
        <v>55</v>
      </c>
      <c r="I16" s="25"/>
      <c r="L16" s="26" t="s">
        <v>79</v>
      </c>
      <c r="M16" s="29"/>
    </row>
    <row r="17" spans="7:13" ht="43.2" x14ac:dyDescent="0.3">
      <c r="G17" s="23"/>
      <c r="H17" s="24" t="s">
        <v>56</v>
      </c>
      <c r="I17" s="25"/>
      <c r="L17" s="26" t="s">
        <v>80</v>
      </c>
      <c r="M17" s="27"/>
    </row>
    <row r="18" spans="7:13" ht="72" x14ac:dyDescent="0.3">
      <c r="G18" s="23"/>
      <c r="H18" s="24" t="s">
        <v>57</v>
      </c>
      <c r="I18" s="25"/>
      <c r="L18" s="26" t="s">
        <v>81</v>
      </c>
      <c r="M18" s="27"/>
    </row>
    <row r="19" spans="7:13" ht="72" x14ac:dyDescent="0.3">
      <c r="G19" s="23"/>
      <c r="H19" s="24" t="s">
        <v>58</v>
      </c>
      <c r="I19" s="25"/>
      <c r="L19" s="26" t="s">
        <v>82</v>
      </c>
      <c r="M19" s="29"/>
    </row>
    <row r="20" spans="7:13" ht="144" x14ac:dyDescent="0.3">
      <c r="G20" s="23"/>
      <c r="H20" s="24" t="s">
        <v>59</v>
      </c>
      <c r="I20" s="25"/>
      <c r="L20" s="26" t="s">
        <v>83</v>
      </c>
      <c r="M20" s="29"/>
    </row>
    <row r="21" spans="7:13" ht="28.8" x14ac:dyDescent="0.3">
      <c r="G21" s="23"/>
      <c r="H21" s="24" t="s">
        <v>60</v>
      </c>
      <c r="I21" s="25"/>
      <c r="L21" s="26" t="s">
        <v>84</v>
      </c>
      <c r="M21" s="29"/>
    </row>
    <row r="22" spans="7:13" ht="57.6" x14ac:dyDescent="0.3">
      <c r="G22" s="23"/>
      <c r="H22" s="24" t="s">
        <v>61</v>
      </c>
      <c r="I22" s="25"/>
      <c r="L22" s="26" t="s">
        <v>85</v>
      </c>
      <c r="M22" s="29"/>
    </row>
    <row r="23" spans="7:13" ht="43.2" x14ac:dyDescent="0.3">
      <c r="G23" s="23"/>
      <c r="H23" s="24" t="s">
        <v>62</v>
      </c>
      <c r="I23" s="25"/>
      <c r="L23" s="26" t="s">
        <v>86</v>
      </c>
      <c r="M23" s="29"/>
    </row>
    <row r="24" spans="7:13" ht="28.8" x14ac:dyDescent="0.3">
      <c r="H24" s="25"/>
      <c r="I24" s="25"/>
      <c r="L24" s="26" t="s">
        <v>87</v>
      </c>
      <c r="M24" s="29"/>
    </row>
    <row r="25" spans="7:13" ht="28.8" x14ac:dyDescent="0.3">
      <c r="L25" s="26" t="s">
        <v>88</v>
      </c>
      <c r="M25" s="29"/>
    </row>
    <row r="26" spans="7:13" ht="28.8" x14ac:dyDescent="0.3">
      <c r="L26" s="26" t="s">
        <v>89</v>
      </c>
      <c r="M26" s="29"/>
    </row>
    <row r="27" spans="7:13" ht="100.8" x14ac:dyDescent="0.3">
      <c r="L27" s="26" t="s">
        <v>90</v>
      </c>
      <c r="M27" s="29"/>
    </row>
    <row r="28" spans="7:13" ht="28.8" x14ac:dyDescent="0.3">
      <c r="L28" s="26" t="s">
        <v>91</v>
      </c>
      <c r="M28" s="29"/>
    </row>
    <row r="29" spans="7:13" ht="43.2" x14ac:dyDescent="0.3">
      <c r="L29" s="26" t="s">
        <v>92</v>
      </c>
      <c r="M29" s="29"/>
    </row>
    <row r="30" spans="7:13" ht="57.6" x14ac:dyDescent="0.3">
      <c r="L30" s="26" t="s">
        <v>93</v>
      </c>
      <c r="M30" s="29"/>
    </row>
  </sheetData>
  <sheetProtection selectLockedCells="1" selectUnlockedCells="1"/>
  <sortState xmlns:xlrd2="http://schemas.microsoft.com/office/spreadsheetml/2017/richdata2" ref="C9">
    <sortCondition ref="C9"/>
  </sortState>
  <mergeCells count="1">
    <mergeCell ref="G1:H1"/>
  </mergeCells>
  <dataValidations count="2">
    <dataValidation type="list" allowBlank="1" showInputMessage="1" showErrorMessage="1" sqref="A2" xr:uid="{00000000-0002-0000-0900-000000000000}">
      <formula1>"A1:A9+$A$1:$A$9+$A$1:$A$9"</formula1>
    </dataValidation>
    <dataValidation type="list" showInputMessage="1" showErrorMessage="1" sqref="E6:E9" xr:uid="{00000000-0002-0000-0900-000001000000}">
      <formula1>Non_Price_Justification___Only_if__0_entered_for_deliverable_price___drop_down</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2000000}">
          <x14:formula1>
            <xm:f>'TAB A-Main Information'!$N$15</xm:f>
          </x14:formula1>
          <xm:sqref>H2:H23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20</vt:i4>
      </vt:variant>
    </vt:vector>
  </HeadingPairs>
  <TitlesOfParts>
    <vt:vector size="30" baseType="lpstr">
      <vt:lpstr>Instructions</vt:lpstr>
      <vt:lpstr>TAB A-Main Information</vt:lpstr>
      <vt:lpstr>TAB B-Budget</vt:lpstr>
      <vt:lpstr>TAB C-Vendor</vt:lpstr>
      <vt:lpstr>TAB D-Deliverable</vt:lpstr>
      <vt:lpstr>TAB E-Changes</vt:lpstr>
      <vt:lpstr>Additional LS Info</vt:lpstr>
      <vt:lpstr>Scope Summary Table</vt:lpstr>
      <vt:lpstr>Eligibility-Beach Only</vt:lpstr>
      <vt:lpstr>Set-Up Control</vt:lpstr>
      <vt:lpstr>Active</vt:lpstr>
      <vt:lpstr>AdvancedPayment</vt:lpstr>
      <vt:lpstr>BudgetaryType</vt:lpstr>
      <vt:lpstr>changecontractype</vt:lpstr>
      <vt:lpstr>changestatus</vt:lpstr>
      <vt:lpstr>ContractStatus</vt:lpstr>
      <vt:lpstr>ContractType</vt:lpstr>
      <vt:lpstr>MethodofProcurement</vt:lpstr>
      <vt:lpstr>Non_Price_Justification___Only_if__0_entered_for_deliverable_price___drop_down</vt:lpstr>
      <vt:lpstr>NonPriceJustification</vt:lpstr>
      <vt:lpstr>PaymentCode</vt:lpstr>
      <vt:lpstr>Instructions!Print_Area</vt:lpstr>
      <vt:lpstr>'TAB A-Main Information'!Print_Area</vt:lpstr>
      <vt:lpstr>'TAB B-Budget'!Print_Area</vt:lpstr>
      <vt:lpstr>'TAB C-Vendor'!Print_Area</vt:lpstr>
      <vt:lpstr>'TAB D-Deliverable'!Print_Area</vt:lpstr>
      <vt:lpstr>'TAB E-Changes'!Print_Area</vt:lpstr>
      <vt:lpstr>RecipientType</vt:lpstr>
      <vt:lpstr>ServiceArea</vt:lpstr>
      <vt:lpstr>StateorFedFinAssist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McBride, Michelle</dc:creator>
  <cp:lastModifiedBy>Tillotson, Hanna</cp:lastModifiedBy>
  <cp:lastPrinted>2017-04-12T15:48:03Z</cp:lastPrinted>
  <dcterms:created xsi:type="dcterms:W3CDTF">2016-10-12T18:44:51Z</dcterms:created>
  <dcterms:modified xsi:type="dcterms:W3CDTF">2021-08-26T18:53:03Z</dcterms:modified>
</cp:coreProperties>
</file>