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ll.Brush\Desktop\DWHProposal\"/>
    </mc:Choice>
  </mc:AlternateContent>
  <bookViews>
    <workbookView xWindow="0" yWindow="0" windowWidth="19200" windowHeight="11355" activeTab="1"/>
  </bookViews>
  <sheets>
    <sheet name="Budget Description" sheetId="2" r:id="rId1"/>
    <sheet name="DWH Budget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  <c r="N34" i="1" l="1"/>
  <c r="O34" i="1" s="1"/>
  <c r="E34" i="1"/>
  <c r="N41" i="1"/>
  <c r="O41" i="1" s="1"/>
  <c r="D41" i="1"/>
  <c r="E41" i="1" s="1"/>
  <c r="N40" i="1"/>
  <c r="O40" i="1" s="1"/>
  <c r="E40" i="1"/>
  <c r="N39" i="1"/>
  <c r="O39" i="1" s="1"/>
  <c r="D39" i="1"/>
  <c r="E39" i="1" s="1"/>
  <c r="N38" i="1"/>
  <c r="O38" i="1" s="1"/>
  <c r="E38" i="1"/>
  <c r="N37" i="1"/>
  <c r="O37" i="1" s="1"/>
  <c r="D37" i="1"/>
  <c r="E37" i="1" s="1"/>
  <c r="N36" i="1"/>
  <c r="O36" i="1" s="1"/>
  <c r="E36" i="1"/>
  <c r="N35" i="1"/>
  <c r="O35" i="1" s="1"/>
  <c r="E35" i="1"/>
  <c r="N33" i="1"/>
  <c r="O33" i="1" s="1"/>
  <c r="E33" i="1"/>
  <c r="N32" i="1"/>
  <c r="O32" i="1" s="1"/>
  <c r="E32" i="1"/>
  <c r="N31" i="1"/>
  <c r="O31" i="1" s="1"/>
  <c r="E31" i="1"/>
  <c r="N29" i="1"/>
  <c r="O29" i="1" s="1"/>
  <c r="E29" i="1"/>
  <c r="N30" i="1"/>
  <c r="O30" i="1" s="1"/>
  <c r="E30" i="1"/>
  <c r="N6" i="1"/>
  <c r="O6" i="1" s="1"/>
  <c r="E6" i="1"/>
  <c r="N28" i="1"/>
  <c r="O28" i="1" s="1"/>
  <c r="E28" i="1"/>
  <c r="N27" i="1"/>
  <c r="O27" i="1" s="1"/>
  <c r="E27" i="1"/>
  <c r="N26" i="1"/>
  <c r="O26" i="1" s="1"/>
  <c r="E26" i="1"/>
  <c r="N25" i="1"/>
  <c r="O25" i="1" s="1"/>
  <c r="E25" i="1"/>
  <c r="N24" i="1"/>
  <c r="O24" i="1" s="1"/>
  <c r="E24" i="1"/>
  <c r="N23" i="1"/>
  <c r="O23" i="1" s="1"/>
  <c r="E23" i="1"/>
  <c r="N22" i="1"/>
  <c r="O22" i="1" s="1"/>
  <c r="E22" i="1"/>
  <c r="N21" i="1"/>
  <c r="O21" i="1" s="1"/>
  <c r="E21" i="1"/>
  <c r="N20" i="1"/>
  <c r="O20" i="1" s="1"/>
  <c r="E20" i="1"/>
  <c r="N19" i="1"/>
  <c r="O19" i="1" s="1"/>
  <c r="E19" i="1"/>
  <c r="N18" i="1"/>
  <c r="O18" i="1" s="1"/>
  <c r="E18" i="1"/>
  <c r="N17" i="1"/>
  <c r="O17" i="1" s="1"/>
  <c r="E17" i="1"/>
  <c r="N16" i="1"/>
  <c r="O16" i="1" s="1"/>
  <c r="E16" i="1"/>
  <c r="N15" i="1"/>
  <c r="O15" i="1" s="1"/>
  <c r="E15" i="1"/>
  <c r="N8" i="1"/>
  <c r="O8" i="1" s="1"/>
  <c r="E8" i="1"/>
  <c r="N7" i="1"/>
  <c r="O7" i="1" s="1"/>
  <c r="E7" i="1"/>
  <c r="N5" i="1"/>
  <c r="O5" i="1" s="1"/>
  <c r="E5" i="1"/>
  <c r="N4" i="1"/>
  <c r="O4" i="1" s="1"/>
  <c r="E4" i="1"/>
  <c r="N3" i="1"/>
  <c r="O3" i="1" s="1"/>
  <c r="E3" i="1"/>
  <c r="N14" i="1"/>
  <c r="O14" i="1" s="1"/>
  <c r="E14" i="1"/>
  <c r="N13" i="1"/>
  <c r="O13" i="1" s="1"/>
  <c r="E13" i="1"/>
  <c r="N12" i="1"/>
  <c r="O12" i="1" s="1"/>
  <c r="E12" i="1"/>
  <c r="N11" i="1"/>
  <c r="O11" i="1" s="1"/>
  <c r="E11" i="1"/>
  <c r="N10" i="1"/>
  <c r="O10" i="1" s="1"/>
  <c r="E10" i="1"/>
  <c r="N9" i="1"/>
  <c r="O9" i="1" s="1"/>
  <c r="E9" i="1"/>
  <c r="O2" i="1"/>
  <c r="E2" i="1"/>
  <c r="O42" i="1" l="1"/>
</calcChain>
</file>

<file path=xl/sharedStrings.xml><?xml version="1.0" encoding="utf-8"?>
<sst xmlns="http://schemas.openxmlformats.org/spreadsheetml/2006/main" count="115" uniqueCount="78">
  <si>
    <t>Division</t>
  </si>
  <si>
    <t>Position</t>
  </si>
  <si>
    <t>Units</t>
  </si>
  <si>
    <t>cost/unit</t>
  </si>
  <si>
    <t>fringe(42%)  +FICA(1.45%)</t>
  </si>
  <si>
    <t>Annual Cost</t>
  </si>
  <si>
    <t>Truck (30K)/10 years</t>
  </si>
  <si>
    <t>Computer (1300)/ 5 years</t>
  </si>
  <si>
    <t>Boat (20K)/ 15 years</t>
  </si>
  <si>
    <t>Software Licenses</t>
  </si>
  <si>
    <t>Predation management</t>
  </si>
  <si>
    <t>Total</t>
  </si>
  <si>
    <t>BOTH</t>
  </si>
  <si>
    <t>Shorebird Program Administrative Assistant</t>
  </si>
  <si>
    <t>FWRI</t>
  </si>
  <si>
    <t>Peninsular Project Manager</t>
  </si>
  <si>
    <t>Peninsular Coastal Biologist #1</t>
  </si>
  <si>
    <t>Peninsular Coastal Biologist #2</t>
  </si>
  <si>
    <t>Systems Programmer</t>
  </si>
  <si>
    <t>Data Engineer/Data Team Lead</t>
  </si>
  <si>
    <t>Program Data Quality Manager</t>
  </si>
  <si>
    <t>Panhandle Project Manager</t>
  </si>
  <si>
    <t>Panhandle Coastal Biologist #1</t>
  </si>
  <si>
    <t>Panhandle Coastal Biologist #2</t>
  </si>
  <si>
    <t>FT Field Technician - Panhandle</t>
  </si>
  <si>
    <t>Seasonal Field Technician #1</t>
  </si>
  <si>
    <t>Seasonal Field Technician #2</t>
  </si>
  <si>
    <t>Seasonal Field Technician #3</t>
  </si>
  <si>
    <t>Seasonal Field Technician #4</t>
  </si>
  <si>
    <t>Quantitative Analyst</t>
  </si>
  <si>
    <t>HSC</t>
  </si>
  <si>
    <t>Reg. SB Bio - SW</t>
  </si>
  <si>
    <t>FSA Coordinator</t>
  </si>
  <si>
    <t>Reg. SB Bio -NE</t>
  </si>
  <si>
    <t>Reg. SB Bio -NW</t>
  </si>
  <si>
    <t>Reg SB Bio - NC</t>
  </si>
  <si>
    <t>CWA Bio-NW</t>
  </si>
  <si>
    <t>Predator Management Tech. (#1)</t>
  </si>
  <si>
    <t>Predator Management Tech. (#2)</t>
  </si>
  <si>
    <t>Predator Management Tech. (#3)</t>
  </si>
  <si>
    <t>Reg. SB Bio -SE</t>
  </si>
  <si>
    <t xml:space="preserve">     OT - Pen Proj Mgr</t>
  </si>
  <si>
    <t xml:space="preserve">     OT- Coastal Biologist Peninsular 1</t>
  </si>
  <si>
    <t xml:space="preserve">     OT - Coastal Biologist Peninsular 2</t>
  </si>
  <si>
    <t xml:space="preserve">     OT - Pan Proj Mgr</t>
  </si>
  <si>
    <t xml:space="preserve">     OT- Coastal Biologist Panhandle 1</t>
  </si>
  <si>
    <t xml:space="preserve">     OT - Coastal Biologist Panhandle 2</t>
  </si>
  <si>
    <t xml:space="preserve">     OT- FT Field Technician - Panhandle</t>
  </si>
  <si>
    <t xml:space="preserve">     OT - Seasonal Field Technician #1</t>
  </si>
  <si>
    <t xml:space="preserve">     OT - Seasonal Field Technician #2</t>
  </si>
  <si>
    <t xml:space="preserve">     OT - Seasonal Field Technician #3</t>
  </si>
  <si>
    <t xml:space="preserve">     OT - Seasonal Field Technician #4</t>
  </si>
  <si>
    <t xml:space="preserve">     OT for Pred Tech #1</t>
  </si>
  <si>
    <t xml:space="preserve">     OT for Pred Tech #2</t>
  </si>
  <si>
    <t xml:space="preserve">     OT for Pred Tech #3</t>
  </si>
  <si>
    <t>Indirect HSC 12% FWRI 25%</t>
  </si>
  <si>
    <t>Position descriptions are included in the project narrative</t>
  </si>
  <si>
    <t>Annual Budget</t>
  </si>
  <si>
    <t>OT - Overtime hours are operational and will be used during the busy breeding season</t>
  </si>
  <si>
    <t xml:space="preserve">The overtime hours are listed separately by position because fringe for regular salary is 43.45% and fringe for overtime salary is 1.45%. </t>
  </si>
  <si>
    <t>All work hours over 40 within a workweek are paid at one and half times the employee’s hourly rate of pay under the federal Fair Labor Standards Act (FLSA).</t>
  </si>
  <si>
    <t xml:space="preserve">This agreement will fund 26 year-round or seasonal Other Personnel Service (OPS) or FTT positions. </t>
  </si>
  <si>
    <t>These OPS positions are paid for the actual number of hours they work</t>
  </si>
  <si>
    <t>Positions &amp; Fringe</t>
  </si>
  <si>
    <t>Annual Costs</t>
  </si>
  <si>
    <t>Truck - estimated that ~10 years trucks will need to be replaced.</t>
  </si>
  <si>
    <t>Computer - estimated that ~5 years computers will need to be replaced</t>
  </si>
  <si>
    <t>Boat - estimated that ~15 years boats will need ot be replaced</t>
  </si>
  <si>
    <t>Software - annual software license costs (ArcGIS, Spatial Analyst, Fulcrum, SQL Server, MSDN, Adobe Pro</t>
  </si>
  <si>
    <t>Predation Management - annual cost of predation management</t>
  </si>
  <si>
    <t>Indirect Rate</t>
  </si>
  <si>
    <t>These positions will be housed in two FWC divisions with different indirect rates</t>
  </si>
  <si>
    <t>FWRI rate is 25%</t>
  </si>
  <si>
    <t>HSC rate is 12%</t>
  </si>
  <si>
    <t>Travel</t>
  </si>
  <si>
    <t>Gas</t>
  </si>
  <si>
    <t>Travel - based on current travel costs for program staff</t>
  </si>
  <si>
    <t>Gas - based on current gas costs for program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</si>
</sst>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44" fontId="3" fillId="0" borderId="0" xfId="1" applyFont="1" applyFill="1"/>
    <xf numFmtId="44" fontId="3" fillId="0" borderId="0" xfId="1" applyFont="1" applyFill="1" applyAlignment="1">
      <alignment horizontal="right"/>
    </xf>
    <xf numFmtId="44" fontId="3" fillId="0" borderId="0" xfId="0" applyNumberFormat="1" applyFont="1" applyFill="1"/>
    <xf numFmtId="44" fontId="3" fillId="0" borderId="0" xfId="0" applyNumberFormat="1" applyFont="1"/>
    <xf numFmtId="0" fontId="4" fillId="0" borderId="0" xfId="0" applyFont="1" applyFill="1"/>
    <xf numFmtId="49" fontId="3" fillId="0" borderId="0" xfId="0" applyNumberFormat="1" applyFont="1" applyFill="1"/>
    <xf numFmtId="44" fontId="3" fillId="0" borderId="0" xfId="1" applyFont="1" applyFill="1" applyBorder="1"/>
    <xf numFmtId="0" fontId="3" fillId="0" borderId="0" xfId="0" applyFont="1" applyFill="1"/>
    <xf numFmtId="44" fontId="3" fillId="0" borderId="0" xfId="1" applyFont="1"/>
    <xf numFmtId="44" fontId="3" fillId="0" borderId="0" xfId="1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/>
    <xf numFmtId="42" fontId="3" fillId="0" borderId="0" xfId="0" applyNumberFormat="1" applyFont="1" applyFill="1"/>
    <xf numFmtId="44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42" fontId="3" fillId="0" borderId="0" xfId="0" applyNumberFormat="1" applyFont="1" applyFill="1" applyBorder="1"/>
    <xf numFmtId="44" fontId="3" fillId="0" borderId="0" xfId="1" applyNumberFormat="1" applyFont="1" applyFill="1" applyBorder="1" applyAlignment="1">
      <alignment horizontal="right" vertical="center"/>
    </xf>
    <xf numFmtId="44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0" fontId="3" fillId="0" borderId="0" xfId="1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center"/>
    </xf>
    <xf numFmtId="0" fontId="3" fillId="0" borderId="0" xfId="0" applyFont="1" applyBorder="1"/>
    <xf numFmtId="44" fontId="3" fillId="0" borderId="0" xfId="1" applyNumberFormat="1" applyFont="1" applyBorder="1" applyAlignment="1">
      <alignment horizontal="right" vertical="center"/>
    </xf>
    <xf numFmtId="44" fontId="3" fillId="0" borderId="0" xfId="1" applyFont="1" applyBorder="1"/>
    <xf numFmtId="0" fontId="5" fillId="0" borderId="0" xfId="0" applyFont="1"/>
    <xf numFmtId="44" fontId="5" fillId="0" borderId="0" xfId="1" applyFont="1" applyBorder="1"/>
    <xf numFmtId="44" fontId="5" fillId="0" borderId="0" xfId="1" applyNumberFormat="1" applyFont="1" applyBorder="1" applyAlignment="1">
      <alignment horizontal="right" vertical="center"/>
    </xf>
    <xf numFmtId="0" fontId="0" fillId="0" borderId="0" xfId="0" applyBorder="1"/>
    <xf numFmtId="44" fontId="3" fillId="0" borderId="0" xfId="0" applyNumberFormat="1" applyFont="1" applyBorder="1"/>
    <xf numFmtId="42" fontId="3" fillId="0" borderId="0" xfId="1" applyNumberFormat="1" applyFont="1" applyBorder="1" applyAlignment="1">
      <alignment horizontal="right" vertical="center"/>
    </xf>
    <xf numFmtId="0" fontId="2" fillId="0" borderId="0" xfId="0" applyFont="1" applyBorder="1"/>
    <xf numFmtId="0" fontId="5" fillId="0" borderId="0" xfId="0" applyFont="1" applyBorder="1"/>
    <xf numFmtId="44" fontId="5" fillId="0" borderId="0" xfId="0" applyNumberFormat="1" applyFont="1" applyBorder="1"/>
    <xf numFmtId="44" fontId="3" fillId="0" borderId="0" xfId="1" applyFont="1" applyFill="1" applyBorder="1" applyAlignment="1">
      <alignment vertical="center" wrapText="1"/>
    </xf>
    <xf numFmtId="44" fontId="3" fillId="0" borderId="0" xfId="0" applyNumberFormat="1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44" fontId="5" fillId="2" borderId="2" xfId="1" applyFont="1" applyFill="1" applyBorder="1"/>
    <xf numFmtId="44" fontId="5" fillId="2" borderId="2" xfId="1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/>
    <xf numFmtId="0" fontId="2" fillId="0" borderId="0" xfId="0" applyFont="1"/>
    <xf numFmtId="44" fontId="5" fillId="0" borderId="0" xfId="0" applyNumberFormat="1" applyFont="1" applyFill="1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selection activeCell="A21" sqref="A21"/>
    </sheetView>
  </sheetViews>
  <sheetFormatPr defaultRowHeight="15" x14ac:dyDescent="0.25"/>
  <cols>
    <col min="1" max="1" width="143.28515625" bestFit="1" customWidth="1"/>
  </cols>
  <sheetData>
    <row r="1" spans="1:1" x14ac:dyDescent="0.25">
      <c r="A1" s="45" t="s">
        <v>63</v>
      </c>
    </row>
    <row r="2" spans="1:1" x14ac:dyDescent="0.25">
      <c r="A2" t="s">
        <v>56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60</v>
      </c>
    </row>
    <row r="6" spans="1:1" x14ac:dyDescent="0.25">
      <c r="A6" t="s">
        <v>58</v>
      </c>
    </row>
    <row r="7" spans="1:1" x14ac:dyDescent="0.25">
      <c r="A7" t="s">
        <v>59</v>
      </c>
    </row>
    <row r="9" spans="1:1" x14ac:dyDescent="0.25">
      <c r="A9" s="45" t="s">
        <v>64</v>
      </c>
    </row>
    <row r="10" spans="1:1" x14ac:dyDescent="0.25">
      <c r="A10" s="47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77</v>
      </c>
    </row>
    <row r="16" spans="1:1" x14ac:dyDescent="0.25">
      <c r="A16" t="s">
        <v>76</v>
      </c>
    </row>
    <row r="18" spans="1:1" x14ac:dyDescent="0.25">
      <c r="A18" s="45" t="s">
        <v>70</v>
      </c>
    </row>
    <row r="19" spans="1:1" x14ac:dyDescent="0.25">
      <c r="A19" t="s">
        <v>71</v>
      </c>
    </row>
    <row r="20" spans="1:1" x14ac:dyDescent="0.25">
      <c r="A20" t="s">
        <v>72</v>
      </c>
    </row>
    <row r="21" spans="1:1" x14ac:dyDescent="0.25">
      <c r="A21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topLeftCell="B1" zoomScale="90" zoomScaleNormal="9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0.85546875" style="1" customWidth="1"/>
    <col min="2" max="2" width="40.5703125" style="1" customWidth="1"/>
    <col min="3" max="3" width="8.85546875" style="1" customWidth="1"/>
    <col min="4" max="4" width="15" style="1" customWidth="1"/>
    <col min="5" max="5" width="14.140625" style="1" customWidth="1"/>
    <col min="6" max="6" width="15" style="1" customWidth="1"/>
    <col min="7" max="7" width="13.42578125" style="14" customWidth="1"/>
    <col min="8" max="8" width="12.28515625" style="14" customWidth="1"/>
    <col min="9" max="9" width="11.140625" style="14" customWidth="1"/>
    <col min="10" max="10" width="10.7109375" style="1" customWidth="1"/>
    <col min="11" max="13" width="12.5703125" style="1" customWidth="1"/>
    <col min="14" max="14" width="15" style="1" customWidth="1"/>
    <col min="15" max="15" width="15.7109375" style="1" customWidth="1"/>
    <col min="16" max="16384" width="9.140625" style="1"/>
  </cols>
  <sheetData>
    <row r="1" spans="1:15" s="28" customFormat="1" ht="45" x14ac:dyDescent="0.25">
      <c r="A1" s="39" t="s">
        <v>0</v>
      </c>
      <c r="B1" s="39" t="s">
        <v>1</v>
      </c>
      <c r="C1" s="40" t="s">
        <v>2</v>
      </c>
      <c r="D1" s="41" t="s">
        <v>3</v>
      </c>
      <c r="E1" s="42" t="s">
        <v>4</v>
      </c>
      <c r="F1" s="39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74</v>
      </c>
      <c r="M1" s="43" t="s">
        <v>75</v>
      </c>
      <c r="N1" s="43" t="s">
        <v>55</v>
      </c>
      <c r="O1" s="44" t="s">
        <v>11</v>
      </c>
    </row>
    <row r="2" spans="1:15" s="7" customFormat="1" x14ac:dyDescent="0.25">
      <c r="A2" s="2" t="s">
        <v>12</v>
      </c>
      <c r="B2" s="2" t="s">
        <v>13</v>
      </c>
      <c r="C2" s="2">
        <v>1980</v>
      </c>
      <c r="D2" s="3">
        <v>21</v>
      </c>
      <c r="E2" s="3">
        <f t="shared" ref="E2:E7" si="0">D2*0.4345</f>
        <v>9.1244999999999994</v>
      </c>
      <c r="F2" s="3">
        <v>60839.44</v>
      </c>
      <c r="G2" s="4"/>
      <c r="H2" s="4">
        <v>260</v>
      </c>
      <c r="I2" s="4"/>
      <c r="J2" s="3">
        <v>3000</v>
      </c>
      <c r="K2" s="3"/>
      <c r="L2" s="3">
        <v>500</v>
      </c>
      <c r="M2" s="3"/>
      <c r="N2" s="5">
        <f>SUM(F2+G2+H2+I2+J2)*0.25</f>
        <v>16024.86</v>
      </c>
      <c r="O2" s="6">
        <f>SUM(F2:N2)</f>
        <v>80624.3</v>
      </c>
    </row>
    <row r="3" spans="1:15" x14ac:dyDescent="0.25">
      <c r="A3" s="8" t="s">
        <v>14</v>
      </c>
      <c r="B3" s="2" t="s">
        <v>18</v>
      </c>
      <c r="C3" s="10">
        <v>1980</v>
      </c>
      <c r="D3" s="3">
        <v>53.5</v>
      </c>
      <c r="E3" s="3">
        <f t="shared" si="0"/>
        <v>23.245750000000001</v>
      </c>
      <c r="F3" s="3">
        <v>158095.63103399999</v>
      </c>
      <c r="G3" s="4">
        <v>0</v>
      </c>
      <c r="H3" s="4">
        <v>260</v>
      </c>
      <c r="I3" s="4">
        <v>0</v>
      </c>
      <c r="J3" s="3">
        <v>2089</v>
      </c>
      <c r="K3" s="3"/>
      <c r="L3" s="3">
        <v>500</v>
      </c>
      <c r="M3" s="3"/>
      <c r="N3" s="5">
        <f t="shared" ref="N3:N28" si="1">SUM(F3+G3+H3+I3+J3)*0.25</f>
        <v>40111.157758499998</v>
      </c>
      <c r="O3" s="6">
        <f t="shared" ref="O3:O41" si="2">SUM(F3:N3)</f>
        <v>201055.78879249998</v>
      </c>
    </row>
    <row r="4" spans="1:15" x14ac:dyDescent="0.25">
      <c r="A4" s="8" t="s">
        <v>14</v>
      </c>
      <c r="B4" s="2" t="s">
        <v>19</v>
      </c>
      <c r="C4" s="10">
        <v>1980</v>
      </c>
      <c r="D4" s="3">
        <v>30.5</v>
      </c>
      <c r="E4" s="3">
        <f t="shared" si="0"/>
        <v>13.25225</v>
      </c>
      <c r="F4" s="3">
        <v>90129.284981999997</v>
      </c>
      <c r="G4" s="4">
        <v>0</v>
      </c>
      <c r="H4" s="4">
        <v>260</v>
      </c>
      <c r="I4" s="4">
        <v>0</v>
      </c>
      <c r="J4" s="3">
        <v>2547</v>
      </c>
      <c r="K4" s="3"/>
      <c r="L4" s="3">
        <v>500</v>
      </c>
      <c r="M4" s="3"/>
      <c r="N4" s="5">
        <f t="shared" si="1"/>
        <v>23234.071245499999</v>
      </c>
      <c r="O4" s="6">
        <f t="shared" si="2"/>
        <v>116670.3562275</v>
      </c>
    </row>
    <row r="5" spans="1:15" x14ac:dyDescent="0.25">
      <c r="A5" s="8" t="s">
        <v>14</v>
      </c>
      <c r="B5" s="10" t="s">
        <v>20</v>
      </c>
      <c r="C5" s="10">
        <v>1980</v>
      </c>
      <c r="D5" s="3">
        <v>20</v>
      </c>
      <c r="E5" s="3">
        <f t="shared" si="0"/>
        <v>8.69</v>
      </c>
      <c r="F5" s="11">
        <v>60283.193889599999</v>
      </c>
      <c r="G5" s="12">
        <v>0</v>
      </c>
      <c r="H5" s="4">
        <v>260</v>
      </c>
      <c r="I5" s="12">
        <v>0</v>
      </c>
      <c r="J5" s="11">
        <v>2898</v>
      </c>
      <c r="K5" s="11"/>
      <c r="L5" s="11">
        <v>1000</v>
      </c>
      <c r="M5" s="11"/>
      <c r="N5" s="5">
        <f t="shared" si="1"/>
        <v>15860.2984724</v>
      </c>
      <c r="O5" s="6">
        <f t="shared" si="2"/>
        <v>80301.492362000005</v>
      </c>
    </row>
    <row r="6" spans="1:15" s="13" customFormat="1" x14ac:dyDescent="0.25">
      <c r="A6" s="8" t="s">
        <v>14</v>
      </c>
      <c r="B6" s="2" t="s">
        <v>29</v>
      </c>
      <c r="C6" s="10">
        <v>1980</v>
      </c>
      <c r="D6" s="3">
        <v>24</v>
      </c>
      <c r="E6" s="3">
        <f t="shared" si="0"/>
        <v>10.428000000000001</v>
      </c>
      <c r="F6" s="3">
        <v>72339.832667520008</v>
      </c>
      <c r="G6" s="4"/>
      <c r="H6" s="4"/>
      <c r="I6" s="4"/>
      <c r="J6" s="3"/>
      <c r="K6" s="3"/>
      <c r="L6" s="3">
        <v>500</v>
      </c>
      <c r="M6" s="3"/>
      <c r="N6" s="5">
        <f>SUM(F6+G6+H6+I6+J6)*0.25</f>
        <v>18084.958166880002</v>
      </c>
      <c r="O6" s="6">
        <f>SUM(F6:N6)</f>
        <v>90924.790834400017</v>
      </c>
    </row>
    <row r="7" spans="1:15" x14ac:dyDescent="0.25">
      <c r="A7" s="8" t="s">
        <v>14</v>
      </c>
      <c r="B7" s="2" t="s">
        <v>21</v>
      </c>
      <c r="C7" s="2">
        <v>1980</v>
      </c>
      <c r="D7" s="9">
        <v>24</v>
      </c>
      <c r="E7" s="3">
        <f t="shared" si="0"/>
        <v>10.428000000000001</v>
      </c>
      <c r="F7" s="3">
        <v>72339.832667520008</v>
      </c>
      <c r="G7" s="4">
        <v>3000</v>
      </c>
      <c r="H7" s="4">
        <v>260</v>
      </c>
      <c r="I7" s="4">
        <v>1333</v>
      </c>
      <c r="J7" s="3">
        <v>500</v>
      </c>
      <c r="K7" s="3"/>
      <c r="L7" s="3">
        <v>3000</v>
      </c>
      <c r="M7" s="3">
        <v>2300</v>
      </c>
      <c r="N7" s="5">
        <f t="shared" si="1"/>
        <v>19358.208166880002</v>
      </c>
      <c r="O7" s="6">
        <f t="shared" si="2"/>
        <v>102091.04083440002</v>
      </c>
    </row>
    <row r="8" spans="1:15" x14ac:dyDescent="0.25">
      <c r="A8" s="8" t="s">
        <v>14</v>
      </c>
      <c r="B8" s="2" t="s">
        <v>44</v>
      </c>
      <c r="C8" s="2">
        <v>160</v>
      </c>
      <c r="D8" s="9">
        <v>36</v>
      </c>
      <c r="E8" s="3">
        <f>D8*0.0145</f>
        <v>0.52200000000000002</v>
      </c>
      <c r="F8" s="3">
        <v>6201.1901721599997</v>
      </c>
      <c r="G8" s="4">
        <v>0</v>
      </c>
      <c r="H8" s="4">
        <v>0</v>
      </c>
      <c r="I8" s="4">
        <v>0</v>
      </c>
      <c r="J8" s="3"/>
      <c r="K8" s="3"/>
      <c r="L8" s="3"/>
      <c r="M8" s="3"/>
      <c r="N8" s="5">
        <f t="shared" si="1"/>
        <v>1550.2975430399999</v>
      </c>
      <c r="O8" s="6">
        <f t="shared" si="2"/>
        <v>7751.4877151999999</v>
      </c>
    </row>
    <row r="9" spans="1:15" x14ac:dyDescent="0.25">
      <c r="A9" s="8" t="s">
        <v>14</v>
      </c>
      <c r="B9" s="2" t="s">
        <v>15</v>
      </c>
      <c r="C9" s="2">
        <v>1980</v>
      </c>
      <c r="D9" s="9">
        <v>24</v>
      </c>
      <c r="E9" s="3">
        <f>D9*0.4345</f>
        <v>10.428000000000001</v>
      </c>
      <c r="F9" s="3">
        <v>72339.832667520008</v>
      </c>
      <c r="G9" s="4">
        <v>3000</v>
      </c>
      <c r="H9" s="4">
        <v>260</v>
      </c>
      <c r="I9" s="4">
        <v>1333</v>
      </c>
      <c r="J9" s="3">
        <v>500</v>
      </c>
      <c r="K9" s="3"/>
      <c r="L9" s="3">
        <v>3000</v>
      </c>
      <c r="M9" s="3">
        <v>2300</v>
      </c>
      <c r="N9" s="5">
        <f t="shared" ref="N9:N14" si="3">SUM(F9+G9+H9+I9+J9)*0.25</f>
        <v>19358.208166880002</v>
      </c>
      <c r="O9" s="6">
        <f t="shared" ref="O9:O14" si="4">SUM(F9:N9)</f>
        <v>102091.04083440002</v>
      </c>
    </row>
    <row r="10" spans="1:15" x14ac:dyDescent="0.25">
      <c r="A10" s="8" t="s">
        <v>14</v>
      </c>
      <c r="B10" s="2" t="s">
        <v>41</v>
      </c>
      <c r="C10" s="2">
        <v>160</v>
      </c>
      <c r="D10" s="9">
        <v>36</v>
      </c>
      <c r="E10" s="3">
        <f>D10*0.0145</f>
        <v>0.52200000000000002</v>
      </c>
      <c r="F10" s="3">
        <v>6201.1901721599997</v>
      </c>
      <c r="G10" s="4">
        <v>0</v>
      </c>
      <c r="H10" s="4">
        <v>0</v>
      </c>
      <c r="I10" s="4">
        <v>0</v>
      </c>
      <c r="J10" s="3"/>
      <c r="K10" s="3"/>
      <c r="L10" s="3"/>
      <c r="M10" s="3"/>
      <c r="N10" s="5">
        <f t="shared" si="3"/>
        <v>1550.2975430399999</v>
      </c>
      <c r="O10" s="6">
        <f t="shared" si="4"/>
        <v>7751.4877151999999</v>
      </c>
    </row>
    <row r="11" spans="1:15" x14ac:dyDescent="0.25">
      <c r="A11" s="8" t="s">
        <v>14</v>
      </c>
      <c r="B11" s="2" t="s">
        <v>16</v>
      </c>
      <c r="C11" s="10">
        <v>1980</v>
      </c>
      <c r="D11" s="3">
        <v>21</v>
      </c>
      <c r="E11" s="3">
        <f>D11*0.4345</f>
        <v>9.1244999999999994</v>
      </c>
      <c r="F11" s="3">
        <v>60839.44</v>
      </c>
      <c r="G11" s="4">
        <v>3000</v>
      </c>
      <c r="H11" s="4">
        <v>260</v>
      </c>
      <c r="I11" s="4">
        <v>0</v>
      </c>
      <c r="J11" s="3"/>
      <c r="K11" s="3"/>
      <c r="L11" s="3">
        <v>1500</v>
      </c>
      <c r="M11" s="3">
        <v>2300</v>
      </c>
      <c r="N11" s="5">
        <f t="shared" si="3"/>
        <v>16024.86</v>
      </c>
      <c r="O11" s="6">
        <f t="shared" si="4"/>
        <v>83924.3</v>
      </c>
    </row>
    <row r="12" spans="1:15" x14ac:dyDescent="0.25">
      <c r="A12" s="8" t="s">
        <v>14</v>
      </c>
      <c r="B12" s="2" t="s">
        <v>42</v>
      </c>
      <c r="C12" s="10">
        <v>80</v>
      </c>
      <c r="D12" s="3">
        <v>32.5</v>
      </c>
      <c r="E12" s="3">
        <f>D12*0.0145</f>
        <v>0.47125</v>
      </c>
      <c r="F12" s="3">
        <v>2637.6</v>
      </c>
      <c r="G12" s="4">
        <v>0</v>
      </c>
      <c r="H12" s="4">
        <v>0</v>
      </c>
      <c r="I12" s="4">
        <v>0</v>
      </c>
      <c r="J12" s="3"/>
      <c r="K12" s="3"/>
      <c r="L12" s="3"/>
      <c r="M12" s="3"/>
      <c r="N12" s="5">
        <f t="shared" si="3"/>
        <v>659.4</v>
      </c>
      <c r="O12" s="6">
        <f t="shared" si="4"/>
        <v>3297</v>
      </c>
    </row>
    <row r="13" spans="1:15" x14ac:dyDescent="0.25">
      <c r="A13" s="8" t="s">
        <v>14</v>
      </c>
      <c r="B13" s="2" t="s">
        <v>17</v>
      </c>
      <c r="C13" s="10">
        <v>1980</v>
      </c>
      <c r="D13" s="3">
        <v>21</v>
      </c>
      <c r="E13" s="3">
        <f>D13*0.4345</f>
        <v>9.1244999999999994</v>
      </c>
      <c r="F13" s="3">
        <v>60839.44</v>
      </c>
      <c r="G13" s="4">
        <v>3000</v>
      </c>
      <c r="H13" s="4">
        <v>260</v>
      </c>
      <c r="I13" s="4">
        <v>0</v>
      </c>
      <c r="J13" s="3"/>
      <c r="K13" s="3"/>
      <c r="L13" s="3">
        <v>1500</v>
      </c>
      <c r="M13" s="3">
        <v>2300</v>
      </c>
      <c r="N13" s="5">
        <f t="shared" si="3"/>
        <v>16024.86</v>
      </c>
      <c r="O13" s="6">
        <f t="shared" si="4"/>
        <v>83924.3</v>
      </c>
    </row>
    <row r="14" spans="1:15" x14ac:dyDescent="0.25">
      <c r="A14" s="8" t="s">
        <v>14</v>
      </c>
      <c r="B14" s="2" t="s">
        <v>43</v>
      </c>
      <c r="C14" s="10">
        <v>80</v>
      </c>
      <c r="D14" s="3">
        <v>32.5</v>
      </c>
      <c r="E14" s="3">
        <f>D14*0.0145</f>
        <v>0.47125</v>
      </c>
      <c r="F14" s="3">
        <v>2637.6</v>
      </c>
      <c r="G14" s="4">
        <v>0</v>
      </c>
      <c r="H14" s="4">
        <v>0</v>
      </c>
      <c r="I14" s="4">
        <v>0</v>
      </c>
      <c r="J14" s="3"/>
      <c r="K14" s="3"/>
      <c r="L14" s="3"/>
      <c r="M14" s="3"/>
      <c r="N14" s="5">
        <f t="shared" si="3"/>
        <v>659.4</v>
      </c>
      <c r="O14" s="6">
        <f t="shared" si="4"/>
        <v>3297</v>
      </c>
    </row>
    <row r="15" spans="1:15" x14ac:dyDescent="0.25">
      <c r="A15" s="8" t="s">
        <v>14</v>
      </c>
      <c r="B15" s="2" t="s">
        <v>22</v>
      </c>
      <c r="C15" s="10">
        <v>1980</v>
      </c>
      <c r="D15" s="3">
        <v>21</v>
      </c>
      <c r="E15" s="3">
        <f>D15*0.4345</f>
        <v>9.1244999999999994</v>
      </c>
      <c r="F15" s="3">
        <v>62056.229004000001</v>
      </c>
      <c r="G15" s="4">
        <v>3000</v>
      </c>
      <c r="H15" s="4">
        <v>260</v>
      </c>
      <c r="I15" s="4">
        <v>0</v>
      </c>
      <c r="J15" s="3"/>
      <c r="K15" s="3"/>
      <c r="L15" s="3">
        <v>3000</v>
      </c>
      <c r="M15" s="3">
        <v>2300</v>
      </c>
      <c r="N15" s="5">
        <f t="shared" si="1"/>
        <v>16329.057251</v>
      </c>
      <c r="O15" s="6">
        <f t="shared" si="2"/>
        <v>86945.286254999999</v>
      </c>
    </row>
    <row r="16" spans="1:15" x14ac:dyDescent="0.25">
      <c r="A16" s="8" t="s">
        <v>14</v>
      </c>
      <c r="B16" s="2" t="s">
        <v>45</v>
      </c>
      <c r="C16" s="10">
        <v>80</v>
      </c>
      <c r="D16" s="3">
        <v>32.5</v>
      </c>
      <c r="E16" s="3">
        <f>D16*0.0145</f>
        <v>0.47125</v>
      </c>
      <c r="F16" s="3">
        <v>2637.6</v>
      </c>
      <c r="G16" s="4">
        <v>0</v>
      </c>
      <c r="H16" s="4">
        <v>0</v>
      </c>
      <c r="I16" s="4">
        <v>0</v>
      </c>
      <c r="J16" s="3"/>
      <c r="K16" s="3"/>
      <c r="L16" s="3"/>
      <c r="M16" s="3"/>
      <c r="N16" s="5">
        <f t="shared" si="1"/>
        <v>659.4</v>
      </c>
      <c r="O16" s="6">
        <f t="shared" si="2"/>
        <v>3297</v>
      </c>
    </row>
    <row r="17" spans="1:15" x14ac:dyDescent="0.25">
      <c r="A17" s="8" t="s">
        <v>14</v>
      </c>
      <c r="B17" s="2" t="s">
        <v>23</v>
      </c>
      <c r="C17" s="10">
        <v>1980</v>
      </c>
      <c r="D17" s="3">
        <v>21</v>
      </c>
      <c r="E17" s="3">
        <f>D17*0.4345</f>
        <v>9.1244999999999994</v>
      </c>
      <c r="F17" s="3">
        <v>62056.229004000001</v>
      </c>
      <c r="G17" s="4">
        <v>3000</v>
      </c>
      <c r="H17" s="4">
        <v>260</v>
      </c>
      <c r="I17" s="4">
        <v>0</v>
      </c>
      <c r="J17" s="3"/>
      <c r="K17" s="3"/>
      <c r="L17" s="3">
        <v>3000</v>
      </c>
      <c r="M17" s="3">
        <v>2300</v>
      </c>
      <c r="N17" s="5">
        <f t="shared" si="1"/>
        <v>16329.057251</v>
      </c>
      <c r="O17" s="6">
        <f t="shared" si="2"/>
        <v>86945.286254999999</v>
      </c>
    </row>
    <row r="18" spans="1:15" x14ac:dyDescent="0.25">
      <c r="A18" s="8" t="s">
        <v>14</v>
      </c>
      <c r="B18" s="2" t="s">
        <v>46</v>
      </c>
      <c r="C18" s="10">
        <v>80</v>
      </c>
      <c r="D18" s="3">
        <v>32.5</v>
      </c>
      <c r="E18" s="3">
        <f>D18*0.0145</f>
        <v>0.47125</v>
      </c>
      <c r="F18" s="3">
        <v>2637.6</v>
      </c>
      <c r="G18" s="4">
        <v>0</v>
      </c>
      <c r="H18" s="4">
        <v>0</v>
      </c>
      <c r="I18" s="4">
        <v>0</v>
      </c>
      <c r="J18" s="3"/>
      <c r="K18" s="3"/>
      <c r="L18" s="3"/>
      <c r="M18" s="3"/>
      <c r="N18" s="5">
        <f t="shared" si="1"/>
        <v>659.4</v>
      </c>
      <c r="O18" s="6">
        <f t="shared" si="2"/>
        <v>3297</v>
      </c>
    </row>
    <row r="19" spans="1:15" s="13" customFormat="1" x14ac:dyDescent="0.25">
      <c r="A19" s="8" t="s">
        <v>14</v>
      </c>
      <c r="B19" s="2" t="s">
        <v>24</v>
      </c>
      <c r="C19" s="10">
        <v>1980</v>
      </c>
      <c r="D19" s="3">
        <v>17</v>
      </c>
      <c r="E19" s="3">
        <f t="shared" ref="E19" si="5">D19*0.4345</f>
        <v>7.3864999999999998</v>
      </c>
      <c r="F19" s="3">
        <v>25117.997453999997</v>
      </c>
      <c r="G19" s="4">
        <v>3000</v>
      </c>
      <c r="H19" s="4">
        <v>260</v>
      </c>
      <c r="I19" s="4">
        <v>0</v>
      </c>
      <c r="J19" s="3"/>
      <c r="K19" s="3"/>
      <c r="L19" s="3">
        <v>1500</v>
      </c>
      <c r="M19" s="3">
        <v>2300</v>
      </c>
      <c r="N19" s="5">
        <f t="shared" si="1"/>
        <v>7094.4993634999992</v>
      </c>
      <c r="O19" s="6">
        <f t="shared" si="2"/>
        <v>39272.496817499996</v>
      </c>
    </row>
    <row r="20" spans="1:15" s="13" customFormat="1" x14ac:dyDescent="0.25">
      <c r="A20" s="8" t="s">
        <v>14</v>
      </c>
      <c r="B20" s="2" t="s">
        <v>47</v>
      </c>
      <c r="C20" s="10">
        <v>80</v>
      </c>
      <c r="D20" s="3">
        <v>25.5</v>
      </c>
      <c r="E20" s="3">
        <f>D20*0.0145</f>
        <v>0.36975000000000002</v>
      </c>
      <c r="F20" s="3">
        <v>1076.5955159999999</v>
      </c>
      <c r="G20" s="4"/>
      <c r="H20" s="4"/>
      <c r="I20" s="4"/>
      <c r="J20" s="3"/>
      <c r="K20" s="3"/>
      <c r="L20" s="3"/>
      <c r="M20" s="3"/>
      <c r="N20" s="5">
        <f t="shared" si="1"/>
        <v>269.14887899999997</v>
      </c>
      <c r="O20" s="6">
        <f t="shared" si="2"/>
        <v>1345.7443949999997</v>
      </c>
    </row>
    <row r="21" spans="1:15" s="13" customFormat="1" x14ac:dyDescent="0.25">
      <c r="A21" s="8" t="s">
        <v>14</v>
      </c>
      <c r="B21" s="2" t="s">
        <v>25</v>
      </c>
      <c r="C21" s="10">
        <v>1040</v>
      </c>
      <c r="D21" s="3">
        <v>17</v>
      </c>
      <c r="E21" s="3">
        <f t="shared" ref="E21:E28" si="6">D21*0.0145</f>
        <v>0.24650000000000002</v>
      </c>
      <c r="F21" s="3">
        <v>8968.18</v>
      </c>
      <c r="G21" s="4">
        <v>3000</v>
      </c>
      <c r="H21" s="4">
        <v>260</v>
      </c>
      <c r="I21" s="4"/>
      <c r="J21" s="3"/>
      <c r="K21" s="3"/>
      <c r="L21" s="3">
        <v>6000</v>
      </c>
      <c r="M21" s="3">
        <v>2300</v>
      </c>
      <c r="N21" s="5">
        <f t="shared" si="1"/>
        <v>3057.0450000000001</v>
      </c>
      <c r="O21" s="6">
        <f t="shared" si="2"/>
        <v>23585.224999999999</v>
      </c>
    </row>
    <row r="22" spans="1:15" s="13" customFormat="1" x14ac:dyDescent="0.25">
      <c r="A22" s="8" t="s">
        <v>14</v>
      </c>
      <c r="B22" s="2" t="s">
        <v>48</v>
      </c>
      <c r="C22" s="10">
        <v>80</v>
      </c>
      <c r="D22" s="3">
        <v>25.5</v>
      </c>
      <c r="E22" s="3">
        <f t="shared" si="6"/>
        <v>0.36975000000000002</v>
      </c>
      <c r="F22" s="3">
        <v>4306.3820639999994</v>
      </c>
      <c r="G22" s="4"/>
      <c r="H22" s="4"/>
      <c r="I22" s="4"/>
      <c r="J22" s="3"/>
      <c r="K22" s="3"/>
      <c r="L22" s="3"/>
      <c r="M22" s="3"/>
      <c r="N22" s="5">
        <f t="shared" si="1"/>
        <v>1076.5955159999999</v>
      </c>
      <c r="O22" s="6">
        <f t="shared" si="2"/>
        <v>5382.9775799999989</v>
      </c>
    </row>
    <row r="23" spans="1:15" s="13" customFormat="1" x14ac:dyDescent="0.25">
      <c r="A23" s="8" t="s">
        <v>14</v>
      </c>
      <c r="B23" s="2" t="s">
        <v>26</v>
      </c>
      <c r="C23" s="10">
        <v>1040</v>
      </c>
      <c r="D23" s="3">
        <v>17</v>
      </c>
      <c r="E23" s="3">
        <f t="shared" si="6"/>
        <v>0.24650000000000002</v>
      </c>
      <c r="F23" s="3">
        <v>8968.18</v>
      </c>
      <c r="G23" s="4"/>
      <c r="H23" s="4"/>
      <c r="I23" s="4"/>
      <c r="J23" s="3"/>
      <c r="K23" s="3"/>
      <c r="L23" s="3">
        <v>6000</v>
      </c>
      <c r="M23" s="3">
        <v>2300</v>
      </c>
      <c r="N23" s="5">
        <f t="shared" si="1"/>
        <v>2242.0450000000001</v>
      </c>
      <c r="O23" s="6">
        <f t="shared" si="2"/>
        <v>19510.224999999999</v>
      </c>
    </row>
    <row r="24" spans="1:15" s="13" customFormat="1" x14ac:dyDescent="0.25">
      <c r="A24" s="8" t="s">
        <v>14</v>
      </c>
      <c r="B24" s="2" t="s">
        <v>49</v>
      </c>
      <c r="C24" s="10">
        <v>80</v>
      </c>
      <c r="D24" s="3">
        <v>25.5</v>
      </c>
      <c r="E24" s="3">
        <f t="shared" si="6"/>
        <v>0.36975000000000002</v>
      </c>
      <c r="F24" s="3">
        <v>4306.3820639999994</v>
      </c>
      <c r="G24" s="4"/>
      <c r="H24" s="4"/>
      <c r="I24" s="4"/>
      <c r="J24" s="3"/>
      <c r="K24" s="3"/>
      <c r="L24" s="3"/>
      <c r="M24" s="3"/>
      <c r="N24" s="5">
        <f t="shared" si="1"/>
        <v>1076.5955159999999</v>
      </c>
      <c r="O24" s="6">
        <f t="shared" si="2"/>
        <v>5382.9775799999989</v>
      </c>
    </row>
    <row r="25" spans="1:15" s="13" customFormat="1" x14ac:dyDescent="0.25">
      <c r="A25" s="8" t="s">
        <v>14</v>
      </c>
      <c r="B25" s="2" t="s">
        <v>27</v>
      </c>
      <c r="C25" s="10">
        <v>1040</v>
      </c>
      <c r="D25" s="3">
        <v>17</v>
      </c>
      <c r="E25" s="3">
        <f t="shared" si="6"/>
        <v>0.24650000000000002</v>
      </c>
      <c r="F25" s="3">
        <v>8968.18</v>
      </c>
      <c r="G25" s="4">
        <v>3000</v>
      </c>
      <c r="H25" s="4">
        <v>260</v>
      </c>
      <c r="I25" s="4"/>
      <c r="J25" s="3"/>
      <c r="K25" s="3"/>
      <c r="L25" s="3">
        <v>1000</v>
      </c>
      <c r="M25" s="3">
        <v>2300</v>
      </c>
      <c r="N25" s="5">
        <f t="shared" si="1"/>
        <v>3057.0450000000001</v>
      </c>
      <c r="O25" s="6">
        <f t="shared" si="2"/>
        <v>18585.224999999999</v>
      </c>
    </row>
    <row r="26" spans="1:15" s="13" customFormat="1" x14ac:dyDescent="0.25">
      <c r="A26" s="8" t="s">
        <v>14</v>
      </c>
      <c r="B26" s="2" t="s">
        <v>50</v>
      </c>
      <c r="C26" s="10">
        <v>80</v>
      </c>
      <c r="D26" s="3">
        <v>25.5</v>
      </c>
      <c r="E26" s="3">
        <f t="shared" si="6"/>
        <v>0.36975000000000002</v>
      </c>
      <c r="F26" s="3">
        <v>4306.3820639999994</v>
      </c>
      <c r="G26" s="4"/>
      <c r="H26" s="4"/>
      <c r="I26" s="4"/>
      <c r="J26" s="3"/>
      <c r="K26" s="3"/>
      <c r="L26" s="3"/>
      <c r="M26" s="3"/>
      <c r="N26" s="5">
        <f t="shared" si="1"/>
        <v>1076.5955159999999</v>
      </c>
      <c r="O26" s="6">
        <f t="shared" si="2"/>
        <v>5382.9775799999989</v>
      </c>
    </row>
    <row r="27" spans="1:15" s="13" customFormat="1" x14ac:dyDescent="0.25">
      <c r="A27" s="8" t="s">
        <v>14</v>
      </c>
      <c r="B27" s="2" t="s">
        <v>28</v>
      </c>
      <c r="C27" s="10">
        <v>1040</v>
      </c>
      <c r="D27" s="3">
        <v>17</v>
      </c>
      <c r="E27" s="3">
        <f t="shared" si="6"/>
        <v>0.24650000000000002</v>
      </c>
      <c r="F27" s="3">
        <v>8968.18</v>
      </c>
      <c r="G27" s="4"/>
      <c r="H27" s="4"/>
      <c r="I27" s="4"/>
      <c r="J27" s="3"/>
      <c r="K27" s="3"/>
      <c r="L27" s="3">
        <v>1000</v>
      </c>
      <c r="M27" s="3">
        <v>2300</v>
      </c>
      <c r="N27" s="5">
        <f t="shared" si="1"/>
        <v>2242.0450000000001</v>
      </c>
      <c r="O27" s="6">
        <f t="shared" si="2"/>
        <v>14510.225</v>
      </c>
    </row>
    <row r="28" spans="1:15" s="13" customFormat="1" x14ac:dyDescent="0.25">
      <c r="A28" s="8" t="s">
        <v>14</v>
      </c>
      <c r="B28" s="2" t="s">
        <v>51</v>
      </c>
      <c r="C28" s="10">
        <v>80</v>
      </c>
      <c r="D28" s="3">
        <v>25.5</v>
      </c>
      <c r="E28" s="3">
        <f t="shared" si="6"/>
        <v>0.36975000000000002</v>
      </c>
      <c r="F28" s="3">
        <v>4306.3820639999994</v>
      </c>
      <c r="G28" s="4"/>
      <c r="H28" s="4"/>
      <c r="I28" s="4"/>
      <c r="J28" s="3"/>
      <c r="K28" s="3"/>
      <c r="L28" s="3"/>
      <c r="M28" s="3"/>
      <c r="N28" s="5">
        <f t="shared" si="1"/>
        <v>1076.5955159999999</v>
      </c>
      <c r="O28" s="6">
        <f t="shared" si="2"/>
        <v>5382.9775799999989</v>
      </c>
    </row>
    <row r="29" spans="1:15" x14ac:dyDescent="0.25">
      <c r="A29" s="8" t="s">
        <v>30</v>
      </c>
      <c r="B29" s="10" t="s">
        <v>32</v>
      </c>
      <c r="C29" s="10">
        <v>1980</v>
      </c>
      <c r="D29" s="3">
        <v>22.5</v>
      </c>
      <c r="E29" s="3">
        <f>D29*0.4345</f>
        <v>9.7762499999999992</v>
      </c>
      <c r="F29" s="11">
        <v>67818.593125800006</v>
      </c>
      <c r="G29" s="4">
        <v>3000</v>
      </c>
      <c r="H29" s="4">
        <v>260</v>
      </c>
      <c r="I29" s="12">
        <v>0</v>
      </c>
      <c r="J29" s="11"/>
      <c r="K29" s="11"/>
      <c r="L29" s="11">
        <v>3500</v>
      </c>
      <c r="M29" s="11">
        <v>2000</v>
      </c>
      <c r="N29" s="6">
        <f>F29*0.12</f>
        <v>8138.2311750960007</v>
      </c>
      <c r="O29" s="6">
        <f>SUM(F29:N29)</f>
        <v>84716.824300896013</v>
      </c>
    </row>
    <row r="30" spans="1:15" x14ac:dyDescent="0.25">
      <c r="A30" s="8" t="s">
        <v>30</v>
      </c>
      <c r="B30" s="10" t="s">
        <v>31</v>
      </c>
      <c r="C30" s="10">
        <v>1980</v>
      </c>
      <c r="D30" s="3">
        <v>22.5</v>
      </c>
      <c r="E30" s="3">
        <f t="shared" ref="E30:E36" si="7">D30*0.4345</f>
        <v>9.7762499999999992</v>
      </c>
      <c r="F30" s="11">
        <v>67818.593125800006</v>
      </c>
      <c r="G30" s="4">
        <v>3000</v>
      </c>
      <c r="H30" s="4">
        <v>260</v>
      </c>
      <c r="I30" s="12">
        <v>0</v>
      </c>
      <c r="J30" s="11"/>
      <c r="K30" s="11">
        <v>15000</v>
      </c>
      <c r="L30" s="11">
        <v>3000</v>
      </c>
      <c r="M30" s="11">
        <v>2000</v>
      </c>
      <c r="N30" s="6">
        <f t="shared" ref="N30:N41" si="8">F30*0.12</f>
        <v>8138.2311750960007</v>
      </c>
      <c r="O30" s="6">
        <f t="shared" si="2"/>
        <v>99216.824300896013</v>
      </c>
    </row>
    <row r="31" spans="1:15" x14ac:dyDescent="0.25">
      <c r="A31" s="8" t="s">
        <v>30</v>
      </c>
      <c r="B31" s="10" t="s">
        <v>33</v>
      </c>
      <c r="C31" s="10">
        <v>1980</v>
      </c>
      <c r="D31" s="3">
        <v>22.5</v>
      </c>
      <c r="E31" s="3">
        <f t="shared" si="7"/>
        <v>9.7762499999999992</v>
      </c>
      <c r="F31" s="11">
        <v>67818.593125800006</v>
      </c>
      <c r="G31" s="4">
        <v>3000</v>
      </c>
      <c r="H31" s="4">
        <v>260</v>
      </c>
      <c r="I31" s="12">
        <v>0</v>
      </c>
      <c r="J31" s="11"/>
      <c r="K31" s="11">
        <v>15000</v>
      </c>
      <c r="L31" s="11">
        <v>3000</v>
      </c>
      <c r="M31" s="11">
        <v>2000</v>
      </c>
      <c r="N31" s="6">
        <f t="shared" si="8"/>
        <v>8138.2311750960007</v>
      </c>
      <c r="O31" s="6">
        <f t="shared" si="2"/>
        <v>99216.824300896013</v>
      </c>
    </row>
    <row r="32" spans="1:15" x14ac:dyDescent="0.25">
      <c r="A32" s="8" t="s">
        <v>30</v>
      </c>
      <c r="B32" s="10" t="s">
        <v>34</v>
      </c>
      <c r="C32" s="10">
        <v>1980</v>
      </c>
      <c r="D32" s="3">
        <v>22.5</v>
      </c>
      <c r="E32" s="3">
        <f t="shared" si="7"/>
        <v>9.7762499999999992</v>
      </c>
      <c r="F32" s="11">
        <v>67818.593125800006</v>
      </c>
      <c r="G32" s="4">
        <v>3000</v>
      </c>
      <c r="H32" s="4">
        <v>260</v>
      </c>
      <c r="I32" s="12">
        <v>0</v>
      </c>
      <c r="J32" s="11"/>
      <c r="K32" s="11">
        <v>15000</v>
      </c>
      <c r="L32" s="11">
        <v>3000</v>
      </c>
      <c r="M32" s="11">
        <v>2000</v>
      </c>
      <c r="N32" s="6">
        <f t="shared" si="8"/>
        <v>8138.2311750960007</v>
      </c>
      <c r="O32" s="6">
        <f t="shared" si="2"/>
        <v>99216.824300896013</v>
      </c>
    </row>
    <row r="33" spans="1:15" s="13" customFormat="1" x14ac:dyDescent="0.25">
      <c r="A33" s="8" t="s">
        <v>30</v>
      </c>
      <c r="B33" s="10" t="s">
        <v>35</v>
      </c>
      <c r="C33" s="10">
        <v>1980</v>
      </c>
      <c r="D33" s="3">
        <v>22.5</v>
      </c>
      <c r="E33" s="3">
        <f t="shared" si="7"/>
        <v>9.7762499999999992</v>
      </c>
      <c r="F33" s="11">
        <v>67818.593125800006</v>
      </c>
      <c r="G33" s="4">
        <v>3000</v>
      </c>
      <c r="H33" s="4">
        <v>260</v>
      </c>
      <c r="I33" s="12">
        <v>0</v>
      </c>
      <c r="J33" s="11"/>
      <c r="K33" s="11">
        <v>15000</v>
      </c>
      <c r="L33" s="11">
        <v>3000</v>
      </c>
      <c r="M33" s="11">
        <v>2000</v>
      </c>
      <c r="N33" s="6">
        <f t="shared" si="8"/>
        <v>8138.2311750960007</v>
      </c>
      <c r="O33" s="6">
        <f t="shared" ref="O33" si="9">SUM(F33:N33)</f>
        <v>99216.824300896013</v>
      </c>
    </row>
    <row r="34" spans="1:15" x14ac:dyDescent="0.25">
      <c r="A34" s="8" t="s">
        <v>30</v>
      </c>
      <c r="B34" s="10" t="s">
        <v>40</v>
      </c>
      <c r="C34" s="10">
        <v>1980</v>
      </c>
      <c r="D34" s="3">
        <v>22.5</v>
      </c>
      <c r="E34" s="3">
        <f>D34*0.4345</f>
        <v>9.7762499999999992</v>
      </c>
      <c r="F34" s="11">
        <v>67818.593125800006</v>
      </c>
      <c r="G34" s="4">
        <v>3000</v>
      </c>
      <c r="H34" s="4">
        <v>260</v>
      </c>
      <c r="I34" s="12">
        <v>0</v>
      </c>
      <c r="J34" s="11"/>
      <c r="K34" s="11">
        <v>15000</v>
      </c>
      <c r="L34" s="11">
        <v>3000</v>
      </c>
      <c r="M34" s="11">
        <v>2000</v>
      </c>
      <c r="N34" s="6">
        <f>F34*0.12</f>
        <v>8138.2311750960007</v>
      </c>
      <c r="O34" s="6">
        <f>SUM(F34:N34)</f>
        <v>99216.824300896013</v>
      </c>
    </row>
    <row r="35" spans="1:15" x14ac:dyDescent="0.25">
      <c r="A35" s="8" t="s">
        <v>30</v>
      </c>
      <c r="B35" s="10" t="s">
        <v>36</v>
      </c>
      <c r="C35" s="10">
        <v>1980</v>
      </c>
      <c r="D35" s="3">
        <v>19</v>
      </c>
      <c r="E35" s="3">
        <f t="shared" si="7"/>
        <v>8.2554999999999996</v>
      </c>
      <c r="F35" s="11">
        <v>57269.034195120003</v>
      </c>
      <c r="G35" s="12">
        <v>0</v>
      </c>
      <c r="H35" s="4">
        <v>260</v>
      </c>
      <c r="I35" s="12">
        <v>0</v>
      </c>
      <c r="J35" s="11"/>
      <c r="K35" s="11"/>
      <c r="L35" s="11">
        <v>1000</v>
      </c>
      <c r="M35" s="11">
        <v>2000</v>
      </c>
      <c r="N35" s="6">
        <f t="shared" si="8"/>
        <v>6872.2841034144003</v>
      </c>
      <c r="O35" s="6">
        <f t="shared" si="2"/>
        <v>67401.318298534403</v>
      </c>
    </row>
    <row r="36" spans="1:15" x14ac:dyDescent="0.25">
      <c r="A36" s="8" t="s">
        <v>30</v>
      </c>
      <c r="B36" s="10" t="s">
        <v>37</v>
      </c>
      <c r="C36" s="10">
        <v>1980</v>
      </c>
      <c r="D36" s="3">
        <v>21</v>
      </c>
      <c r="E36" s="3">
        <f t="shared" si="7"/>
        <v>9.1244999999999994</v>
      </c>
      <c r="F36" s="11">
        <v>63297.353584080003</v>
      </c>
      <c r="G36" s="4">
        <v>3000</v>
      </c>
      <c r="H36" s="4">
        <v>260</v>
      </c>
      <c r="I36" s="12">
        <v>0</v>
      </c>
      <c r="J36" s="11"/>
      <c r="K36" s="11"/>
      <c r="L36" s="11"/>
      <c r="M36" s="11">
        <v>2000</v>
      </c>
      <c r="N36" s="6">
        <f t="shared" si="8"/>
        <v>7595.6824300896005</v>
      </c>
      <c r="O36" s="6">
        <f t="shared" si="2"/>
        <v>76153.0360141696</v>
      </c>
    </row>
    <row r="37" spans="1:15" x14ac:dyDescent="0.25">
      <c r="A37" s="8" t="s">
        <v>30</v>
      </c>
      <c r="B37" s="10" t="s">
        <v>52</v>
      </c>
      <c r="C37" s="10">
        <v>80</v>
      </c>
      <c r="D37" s="3">
        <f>D36*1.5</f>
        <v>31.5</v>
      </c>
      <c r="E37" s="3">
        <f>D37*0.0145</f>
        <v>0.45675000000000004</v>
      </c>
      <c r="F37" s="11">
        <v>2713.0207003199998</v>
      </c>
      <c r="G37" s="12">
        <v>0</v>
      </c>
      <c r="H37" s="12">
        <v>0</v>
      </c>
      <c r="I37" s="12">
        <v>0</v>
      </c>
      <c r="J37" s="11"/>
      <c r="K37" s="11"/>
      <c r="L37" s="11"/>
      <c r="M37" s="11"/>
      <c r="N37" s="6">
        <f t="shared" si="8"/>
        <v>325.56248403839999</v>
      </c>
      <c r="O37" s="6">
        <f t="shared" si="2"/>
        <v>3038.5831843583996</v>
      </c>
    </row>
    <row r="38" spans="1:15" s="10" customFormat="1" x14ac:dyDescent="0.25">
      <c r="A38" s="8" t="s">
        <v>30</v>
      </c>
      <c r="B38" s="10" t="s">
        <v>38</v>
      </c>
      <c r="C38" s="10">
        <v>1980</v>
      </c>
      <c r="D38" s="3">
        <v>21</v>
      </c>
      <c r="E38" s="3">
        <f>D38*0.4345</f>
        <v>9.1244999999999994</v>
      </c>
      <c r="F38" s="11">
        <v>63297.353584080003</v>
      </c>
      <c r="G38" s="4">
        <v>3000</v>
      </c>
      <c r="H38" s="4">
        <v>260</v>
      </c>
      <c r="I38" s="12">
        <v>0</v>
      </c>
      <c r="J38" s="11"/>
      <c r="K38" s="11"/>
      <c r="L38" s="11"/>
      <c r="M38" s="11">
        <v>2000</v>
      </c>
      <c r="N38" s="6">
        <f t="shared" si="8"/>
        <v>7595.6824300896005</v>
      </c>
      <c r="O38" s="6">
        <f t="shared" si="2"/>
        <v>76153.0360141696</v>
      </c>
    </row>
    <row r="39" spans="1:15" x14ac:dyDescent="0.25">
      <c r="A39" s="8" t="s">
        <v>30</v>
      </c>
      <c r="B39" s="10" t="s">
        <v>53</v>
      </c>
      <c r="C39" s="10">
        <v>80</v>
      </c>
      <c r="D39" s="3">
        <f>D38*1.5</f>
        <v>31.5</v>
      </c>
      <c r="E39" s="3">
        <f>D39*0.0145</f>
        <v>0.45675000000000004</v>
      </c>
      <c r="F39" s="11">
        <v>2713.0207003199998</v>
      </c>
      <c r="G39" s="12">
        <v>0</v>
      </c>
      <c r="H39" s="12">
        <v>0</v>
      </c>
      <c r="I39" s="12">
        <v>0</v>
      </c>
      <c r="J39" s="11"/>
      <c r="K39" s="11"/>
      <c r="L39" s="11"/>
      <c r="M39" s="11">
        <v>2000</v>
      </c>
      <c r="N39" s="6">
        <f t="shared" si="8"/>
        <v>325.56248403839999</v>
      </c>
      <c r="O39" s="6">
        <f t="shared" si="2"/>
        <v>5038.5831843583992</v>
      </c>
    </row>
    <row r="40" spans="1:15" x14ac:dyDescent="0.25">
      <c r="A40" s="8" t="s">
        <v>30</v>
      </c>
      <c r="B40" s="10" t="s">
        <v>39</v>
      </c>
      <c r="C40" s="10">
        <v>1980</v>
      </c>
      <c r="D40" s="3">
        <v>21</v>
      </c>
      <c r="E40" s="3">
        <f>D40*0.4345</f>
        <v>9.1244999999999994</v>
      </c>
      <c r="F40" s="11">
        <v>63297.353584080003</v>
      </c>
      <c r="G40" s="4">
        <v>3000</v>
      </c>
      <c r="H40" s="4">
        <v>260</v>
      </c>
      <c r="I40" s="12">
        <v>0</v>
      </c>
      <c r="J40" s="11"/>
      <c r="K40" s="11"/>
      <c r="L40" s="11"/>
      <c r="M40" s="11">
        <v>2000</v>
      </c>
      <c r="N40" s="6">
        <f t="shared" si="8"/>
        <v>7595.6824300896005</v>
      </c>
      <c r="O40" s="6">
        <f t="shared" si="2"/>
        <v>76153.0360141696</v>
      </c>
    </row>
    <row r="41" spans="1:15" x14ac:dyDescent="0.25">
      <c r="A41" s="8" t="s">
        <v>30</v>
      </c>
      <c r="B41" s="10" t="s">
        <v>54</v>
      </c>
      <c r="C41" s="10">
        <v>80</v>
      </c>
      <c r="D41" s="3">
        <f>D38*1.5</f>
        <v>31.5</v>
      </c>
      <c r="E41" s="3">
        <f>D41*0.0145</f>
        <v>0.45675000000000004</v>
      </c>
      <c r="F41" s="11">
        <v>2713.0207003199998</v>
      </c>
      <c r="G41" s="12">
        <v>0</v>
      </c>
      <c r="H41" s="12">
        <v>0</v>
      </c>
      <c r="I41" s="12">
        <v>0</v>
      </c>
      <c r="J41" s="11"/>
      <c r="K41" s="11"/>
      <c r="L41" s="11"/>
      <c r="M41" s="11"/>
      <c r="N41" s="6">
        <f t="shared" si="8"/>
        <v>325.56248403839999</v>
      </c>
      <c r="O41" s="6">
        <f t="shared" si="2"/>
        <v>3038.5831843583996</v>
      </c>
    </row>
    <row r="42" spans="1:15" s="10" customFormat="1" x14ac:dyDescent="0.25">
      <c r="A42" s="8"/>
      <c r="B42" s="1"/>
      <c r="D42" s="3"/>
      <c r="E42" s="3"/>
      <c r="F42" s="1"/>
      <c r="G42" s="14"/>
      <c r="H42" s="14"/>
      <c r="I42" s="14"/>
      <c r="J42" s="1"/>
      <c r="K42" s="1"/>
      <c r="L42" s="1"/>
      <c r="M42" s="1"/>
      <c r="N42" s="28" t="s">
        <v>57</v>
      </c>
      <c r="O42" s="46">
        <f>SUM(O2:O41)</f>
        <v>2170307.1310575944</v>
      </c>
    </row>
    <row r="43" spans="1:15" s="10" customFormat="1" x14ac:dyDescent="0.25">
      <c r="A43" s="15"/>
      <c r="B43" s="1"/>
      <c r="D43" s="3"/>
      <c r="E43" s="3"/>
      <c r="F43" s="1"/>
      <c r="G43" s="14"/>
      <c r="H43" s="14"/>
      <c r="I43" s="14"/>
      <c r="J43" s="1"/>
      <c r="K43" s="1"/>
      <c r="L43" s="1"/>
      <c r="M43" s="1"/>
      <c r="N43" s="1"/>
    </row>
    <row r="44" spans="1:15" s="10" customFormat="1" x14ac:dyDescent="0.25">
      <c r="A44" s="15"/>
      <c r="B44" s="1"/>
      <c r="D44" s="3"/>
      <c r="E44" s="3"/>
      <c r="F44" s="1"/>
      <c r="G44" s="14"/>
      <c r="H44" s="14"/>
      <c r="I44" s="14"/>
      <c r="J44" s="1"/>
      <c r="K44" s="1"/>
      <c r="L44" s="1"/>
      <c r="M44" s="1"/>
      <c r="N44" s="1"/>
    </row>
    <row r="45" spans="1:15" s="10" customFormat="1" x14ac:dyDescent="0.25">
      <c r="A45" s="15"/>
      <c r="B45" s="1"/>
      <c r="D45" s="3"/>
      <c r="E45" s="3"/>
      <c r="F45" s="1"/>
      <c r="G45" s="14"/>
      <c r="H45" s="14"/>
      <c r="I45" s="14"/>
      <c r="J45" s="1"/>
      <c r="K45" s="1"/>
      <c r="L45" s="1"/>
      <c r="M45" s="1"/>
      <c r="N45" s="1"/>
    </row>
    <row r="46" spans="1:15" s="10" customFormat="1" x14ac:dyDescent="0.25">
      <c r="A46" s="15"/>
      <c r="B46" s="1"/>
      <c r="D46" s="3"/>
      <c r="E46" s="3"/>
      <c r="F46" s="1"/>
      <c r="G46" s="14"/>
      <c r="H46" s="14"/>
      <c r="I46" s="14"/>
      <c r="J46" s="1"/>
      <c r="K46" s="1"/>
      <c r="L46" s="1"/>
      <c r="M46" s="1"/>
      <c r="N46" s="1"/>
    </row>
    <row r="47" spans="1:15" x14ac:dyDescent="0.25">
      <c r="A47" s="15"/>
      <c r="C47" s="10"/>
      <c r="D47" s="3"/>
      <c r="E47" s="3"/>
    </row>
    <row r="48" spans="1:15" x14ac:dyDescent="0.25">
      <c r="A48" s="15"/>
      <c r="B48" s="10"/>
      <c r="C48" s="10"/>
      <c r="D48" s="3"/>
      <c r="E48" s="3"/>
    </row>
    <row r="49" spans="1:9" s="10" customFormat="1" x14ac:dyDescent="0.25">
      <c r="D49" s="16"/>
      <c r="E49" s="17"/>
      <c r="G49" s="18"/>
      <c r="H49" s="18"/>
      <c r="I49" s="18"/>
    </row>
    <row r="50" spans="1:9" s="10" customFormat="1" x14ac:dyDescent="0.25">
      <c r="D50" s="16"/>
      <c r="E50" s="17"/>
      <c r="G50" s="18"/>
      <c r="H50" s="18"/>
      <c r="I50" s="18"/>
    </row>
    <row r="51" spans="1:9" s="10" customFormat="1" x14ac:dyDescent="0.25">
      <c r="D51" s="16"/>
      <c r="E51" s="17"/>
      <c r="G51" s="18"/>
      <c r="H51" s="18"/>
      <c r="I51" s="18"/>
    </row>
    <row r="52" spans="1:9" s="10" customFormat="1" x14ac:dyDescent="0.25">
      <c r="D52" s="16"/>
      <c r="E52" s="17"/>
      <c r="G52" s="18"/>
      <c r="H52" s="18"/>
      <c r="I52" s="18"/>
    </row>
    <row r="53" spans="1:9" s="10" customFormat="1" x14ac:dyDescent="0.25">
      <c r="D53" s="16"/>
      <c r="E53" s="17"/>
      <c r="G53" s="18"/>
      <c r="H53" s="18"/>
      <c r="I53" s="18"/>
    </row>
    <row r="54" spans="1:9" s="10" customFormat="1" x14ac:dyDescent="0.25">
      <c r="D54" s="16"/>
      <c r="E54" s="17"/>
      <c r="G54" s="18"/>
      <c r="H54" s="18"/>
      <c r="I54" s="18"/>
    </row>
    <row r="55" spans="1:9" s="10" customFormat="1" x14ac:dyDescent="0.25">
      <c r="D55" s="16"/>
      <c r="E55" s="17"/>
      <c r="G55" s="18"/>
      <c r="H55" s="18"/>
      <c r="I55" s="18"/>
    </row>
    <row r="56" spans="1:9" s="10" customFormat="1" x14ac:dyDescent="0.25">
      <c r="D56" s="16"/>
      <c r="E56" s="17"/>
      <c r="G56" s="18"/>
      <c r="H56" s="18"/>
      <c r="I56" s="18"/>
    </row>
    <row r="57" spans="1:9" s="10" customFormat="1" x14ac:dyDescent="0.25">
      <c r="B57" s="2"/>
      <c r="C57" s="2"/>
      <c r="D57" s="19"/>
      <c r="E57" s="20"/>
      <c r="F57" s="2"/>
      <c r="G57" s="18"/>
      <c r="H57" s="18"/>
      <c r="I57" s="18"/>
    </row>
    <row r="58" spans="1:9" s="10" customFormat="1" x14ac:dyDescent="0.25">
      <c r="B58" s="2"/>
      <c r="C58" s="2"/>
      <c r="D58" s="19"/>
      <c r="E58" s="20"/>
      <c r="F58" s="2"/>
      <c r="G58" s="18"/>
      <c r="H58" s="18"/>
      <c r="I58" s="18"/>
    </row>
    <row r="59" spans="1:9" s="10" customFormat="1" x14ac:dyDescent="0.25">
      <c r="B59" s="2"/>
      <c r="C59" s="2"/>
      <c r="D59" s="19"/>
      <c r="E59" s="20"/>
      <c r="F59" s="2"/>
      <c r="G59" s="18"/>
      <c r="H59" s="18"/>
      <c r="I59" s="18"/>
    </row>
    <row r="60" spans="1:9" s="10" customFormat="1" x14ac:dyDescent="0.25">
      <c r="B60" s="2"/>
      <c r="C60" s="48"/>
      <c r="D60" s="48"/>
      <c r="E60" s="21"/>
      <c r="F60" s="2"/>
      <c r="G60" s="18"/>
      <c r="H60" s="18"/>
      <c r="I60" s="18"/>
    </row>
    <row r="61" spans="1:9" s="10" customFormat="1" x14ac:dyDescent="0.25">
      <c r="A61" s="22"/>
      <c r="B61" s="2"/>
      <c r="C61" s="2"/>
      <c r="D61" s="9"/>
      <c r="E61" s="23"/>
      <c r="F61" s="2"/>
      <c r="G61" s="18"/>
      <c r="H61" s="18"/>
      <c r="I61" s="18"/>
    </row>
    <row r="62" spans="1:9" s="10" customFormat="1" x14ac:dyDescent="0.25">
      <c r="B62" s="2"/>
      <c r="C62" s="2"/>
      <c r="D62" s="9"/>
      <c r="E62" s="20"/>
      <c r="F62" s="2"/>
      <c r="G62" s="18"/>
      <c r="H62" s="18"/>
      <c r="I62" s="18"/>
    </row>
    <row r="63" spans="1:9" s="10" customFormat="1" x14ac:dyDescent="0.25">
      <c r="B63" s="2"/>
      <c r="C63" s="2"/>
      <c r="D63" s="9"/>
      <c r="E63" s="20"/>
      <c r="F63" s="2"/>
      <c r="G63" s="18"/>
      <c r="H63" s="18"/>
      <c r="I63" s="18"/>
    </row>
    <row r="64" spans="1:9" s="10" customFormat="1" x14ac:dyDescent="0.25">
      <c r="B64" s="2"/>
      <c r="C64" s="2"/>
      <c r="D64" s="9"/>
      <c r="E64" s="20"/>
      <c r="F64" s="2"/>
      <c r="G64" s="18"/>
      <c r="H64" s="18"/>
      <c r="I64" s="18"/>
    </row>
    <row r="65" spans="1:9" s="10" customFormat="1" x14ac:dyDescent="0.25">
      <c r="B65" s="2"/>
      <c r="C65" s="2"/>
      <c r="D65" s="24"/>
      <c r="E65" s="20"/>
      <c r="F65" s="2"/>
      <c r="G65" s="18"/>
      <c r="H65" s="18"/>
      <c r="I65" s="18"/>
    </row>
    <row r="66" spans="1:9" s="10" customFormat="1" x14ac:dyDescent="0.25">
      <c r="B66" s="2"/>
      <c r="C66" s="2"/>
      <c r="D66" s="9"/>
      <c r="E66" s="20"/>
      <c r="F66" s="2"/>
      <c r="G66" s="18"/>
      <c r="H66" s="18"/>
      <c r="I66" s="18"/>
    </row>
    <row r="67" spans="1:9" s="10" customFormat="1" x14ac:dyDescent="0.25">
      <c r="B67" s="2"/>
      <c r="C67" s="2"/>
      <c r="D67" s="9"/>
      <c r="E67" s="20"/>
      <c r="F67" s="2"/>
      <c r="G67" s="18"/>
      <c r="H67" s="18"/>
      <c r="I67" s="18"/>
    </row>
    <row r="68" spans="1:9" s="10" customFormat="1" x14ac:dyDescent="0.25">
      <c r="B68" s="2"/>
      <c r="C68" s="2"/>
      <c r="D68" s="9"/>
      <c r="E68" s="20"/>
      <c r="F68" s="2"/>
      <c r="G68" s="18"/>
      <c r="H68" s="18"/>
      <c r="I68" s="18"/>
    </row>
    <row r="69" spans="1:9" s="10" customFormat="1" x14ac:dyDescent="0.25">
      <c r="B69" s="2"/>
      <c r="C69" s="2"/>
      <c r="D69" s="9"/>
      <c r="E69" s="20"/>
      <c r="F69" s="2"/>
      <c r="G69" s="18"/>
      <c r="H69" s="18"/>
      <c r="I69" s="18"/>
    </row>
    <row r="70" spans="1:9" s="10" customFormat="1" x14ac:dyDescent="0.25">
      <c r="B70" s="2"/>
      <c r="C70" s="2"/>
      <c r="D70" s="9"/>
      <c r="E70" s="20"/>
      <c r="F70" s="2"/>
      <c r="G70" s="18"/>
      <c r="H70" s="18"/>
      <c r="I70" s="18"/>
    </row>
    <row r="71" spans="1:9" s="10" customFormat="1" x14ac:dyDescent="0.25">
      <c r="B71" s="2"/>
      <c r="C71" s="2"/>
      <c r="D71" s="9"/>
      <c r="E71" s="20"/>
      <c r="F71" s="2"/>
      <c r="G71" s="18"/>
      <c r="H71" s="18"/>
      <c r="I71" s="18"/>
    </row>
    <row r="72" spans="1:9" x14ac:dyDescent="0.25">
      <c r="B72" s="25"/>
      <c r="C72" s="49"/>
      <c r="D72" s="49"/>
      <c r="E72" s="26"/>
      <c r="F72" s="25"/>
    </row>
    <row r="73" spans="1:9" x14ac:dyDescent="0.25">
      <c r="B73" s="25"/>
      <c r="C73" s="25"/>
      <c r="D73" s="27"/>
      <c r="E73" s="26"/>
      <c r="F73" s="25"/>
    </row>
    <row r="74" spans="1:9" x14ac:dyDescent="0.25">
      <c r="A74" s="28"/>
      <c r="B74" s="25"/>
      <c r="C74" s="25"/>
      <c r="D74" s="29"/>
      <c r="E74" s="30"/>
      <c r="F74" s="25"/>
    </row>
    <row r="75" spans="1:9" x14ac:dyDescent="0.25">
      <c r="B75" s="31"/>
      <c r="C75" s="25"/>
      <c r="D75" s="32"/>
      <c r="E75" s="33"/>
      <c r="F75" s="25"/>
    </row>
    <row r="76" spans="1:9" x14ac:dyDescent="0.25">
      <c r="B76" s="31"/>
      <c r="C76" s="25"/>
      <c r="D76" s="32"/>
      <c r="E76" s="33"/>
      <c r="F76" s="25"/>
    </row>
    <row r="77" spans="1:9" x14ac:dyDescent="0.25">
      <c r="A77" s="25"/>
      <c r="B77" s="31"/>
      <c r="C77" s="25"/>
      <c r="D77" s="32"/>
      <c r="E77" s="33"/>
      <c r="F77" s="25"/>
    </row>
    <row r="78" spans="1:9" x14ac:dyDescent="0.25">
      <c r="A78" s="25"/>
      <c r="B78" s="31"/>
      <c r="C78" s="25"/>
      <c r="D78" s="32"/>
      <c r="E78" s="33"/>
      <c r="F78" s="25"/>
    </row>
    <row r="79" spans="1:9" x14ac:dyDescent="0.25">
      <c r="A79" s="25"/>
      <c r="B79" s="34"/>
      <c r="C79" s="35"/>
      <c r="D79" s="36"/>
      <c r="E79" s="36"/>
      <c r="F79" s="25"/>
    </row>
    <row r="80" spans="1:9" x14ac:dyDescent="0.25">
      <c r="A80" s="25"/>
      <c r="B80" s="31"/>
      <c r="C80" s="25"/>
      <c r="D80" s="27"/>
      <c r="E80" s="33"/>
      <c r="F80" s="25"/>
    </row>
    <row r="81" spans="1:9" x14ac:dyDescent="0.25">
      <c r="A81" s="25"/>
      <c r="B81" s="31"/>
      <c r="C81" s="25"/>
      <c r="D81" s="27"/>
      <c r="E81" s="33"/>
      <c r="F81" s="25"/>
    </row>
    <row r="82" spans="1:9" x14ac:dyDescent="0.25">
      <c r="A82" s="25"/>
      <c r="B82" s="31"/>
      <c r="C82" s="25"/>
      <c r="D82" s="27"/>
      <c r="E82" s="33"/>
      <c r="F82" s="25"/>
    </row>
    <row r="83" spans="1:9" x14ac:dyDescent="0.25">
      <c r="A83" s="25"/>
      <c r="B83" s="31"/>
      <c r="C83" s="25"/>
      <c r="D83" s="27"/>
      <c r="E83" s="33"/>
      <c r="F83" s="25"/>
    </row>
    <row r="84" spans="1:9" x14ac:dyDescent="0.25">
      <c r="A84" s="25"/>
      <c r="B84" s="31"/>
      <c r="C84" s="25"/>
      <c r="D84" s="27"/>
      <c r="E84" s="33"/>
      <c r="F84" s="25"/>
    </row>
    <row r="85" spans="1:9" s="10" customFormat="1" x14ac:dyDescent="0.25">
      <c r="A85" s="2"/>
      <c r="B85" s="2"/>
      <c r="C85" s="2"/>
      <c r="D85" s="9"/>
      <c r="E85" s="19"/>
      <c r="F85" s="2"/>
      <c r="G85" s="18"/>
      <c r="H85" s="18"/>
      <c r="I85" s="18"/>
    </row>
    <row r="86" spans="1:9" s="10" customFormat="1" ht="15" customHeight="1" x14ac:dyDescent="0.25">
      <c r="A86" s="2"/>
      <c r="B86" s="2"/>
      <c r="C86" s="2"/>
      <c r="D86" s="37"/>
      <c r="E86" s="2"/>
      <c r="F86" s="2"/>
      <c r="G86" s="18"/>
      <c r="H86" s="18"/>
      <c r="I86" s="18"/>
    </row>
    <row r="87" spans="1:9" s="10" customFormat="1" x14ac:dyDescent="0.25">
      <c r="A87" s="2"/>
      <c r="B87" s="2"/>
      <c r="C87" s="2"/>
      <c r="D87" s="37"/>
      <c r="E87" s="2"/>
      <c r="F87" s="2"/>
      <c r="G87" s="18"/>
      <c r="H87" s="18"/>
      <c r="I87" s="18"/>
    </row>
    <row r="88" spans="1:9" s="10" customFormat="1" x14ac:dyDescent="0.25">
      <c r="A88" s="2"/>
      <c r="B88" s="2"/>
      <c r="C88" s="2"/>
      <c r="D88" s="37"/>
      <c r="G88" s="18"/>
      <c r="H88" s="18"/>
      <c r="I88" s="18"/>
    </row>
    <row r="89" spans="1:9" s="10" customFormat="1" x14ac:dyDescent="0.25">
      <c r="A89" s="2"/>
      <c r="B89" s="2"/>
      <c r="C89" s="2"/>
      <c r="D89" s="37"/>
      <c r="G89" s="18"/>
      <c r="H89" s="18"/>
      <c r="I89" s="18"/>
    </row>
    <row r="90" spans="1:9" s="10" customFormat="1" x14ac:dyDescent="0.25">
      <c r="A90" s="2"/>
      <c r="B90" s="2"/>
      <c r="C90" s="2"/>
      <c r="D90" s="37"/>
      <c r="G90" s="18"/>
      <c r="H90" s="18"/>
      <c r="I90" s="18"/>
    </row>
    <row r="91" spans="1:9" s="10" customFormat="1" x14ac:dyDescent="0.25">
      <c r="A91" s="2"/>
      <c r="B91" s="2"/>
      <c r="C91" s="2"/>
      <c r="D91" s="37"/>
      <c r="G91" s="18"/>
      <c r="H91" s="18"/>
      <c r="I91" s="18"/>
    </row>
    <row r="92" spans="1:9" s="10" customFormat="1" x14ac:dyDescent="0.25">
      <c r="A92" s="2"/>
      <c r="B92" s="2"/>
      <c r="C92" s="2"/>
      <c r="D92" s="37"/>
      <c r="G92" s="18"/>
      <c r="H92" s="18"/>
      <c r="I92" s="18"/>
    </row>
    <row r="93" spans="1:9" s="10" customFormat="1" x14ac:dyDescent="0.25">
      <c r="A93" s="2"/>
      <c r="B93" s="2"/>
      <c r="C93" s="2"/>
      <c r="D93" s="37"/>
      <c r="G93" s="18"/>
      <c r="H93" s="18"/>
      <c r="I93" s="18"/>
    </row>
    <row r="94" spans="1:9" s="10" customFormat="1" x14ac:dyDescent="0.25">
      <c r="A94" s="2"/>
      <c r="B94" s="2"/>
      <c r="C94" s="2"/>
      <c r="D94" s="9"/>
      <c r="G94" s="18"/>
      <c r="H94" s="18"/>
      <c r="I94" s="18"/>
    </row>
    <row r="95" spans="1:9" s="10" customFormat="1" x14ac:dyDescent="0.25">
      <c r="A95" s="2"/>
      <c r="B95" s="2"/>
      <c r="C95" s="2"/>
      <c r="D95" s="38"/>
      <c r="G95" s="18"/>
      <c r="H95" s="18"/>
      <c r="I95" s="18"/>
    </row>
    <row r="96" spans="1:9" x14ac:dyDescent="0.25">
      <c r="A96" s="25"/>
      <c r="B96" s="25"/>
      <c r="C96" s="25"/>
      <c r="D96" s="25"/>
    </row>
  </sheetData>
  <mergeCells count="2">
    <mergeCell ref="C60:D60"/>
    <mergeCell ref="C72:D7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Description</vt:lpstr>
      <vt:lpstr>DWH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Janell.Brush</dc:creator>
  <cp:lastModifiedBy>Janell.Brush</cp:lastModifiedBy>
  <dcterms:created xsi:type="dcterms:W3CDTF">2018-01-10T13:45:39Z</dcterms:created>
  <dcterms:modified xsi:type="dcterms:W3CDTF">2018-01-12T22:02:33Z</dcterms:modified>
</cp:coreProperties>
</file>